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" ContentType="image/t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i\Documents\Cyclisme\EDC\2026\Classement courses\TAJC\"/>
    </mc:Choice>
  </mc:AlternateContent>
  <bookViews>
    <workbookView xWindow="0" yWindow="0" windowWidth="17256" windowHeight="5112" activeTab="2"/>
  </bookViews>
  <sheets>
    <sheet name="Page 1" sheetId="1" r:id="rId1"/>
    <sheet name="Feuil1" sheetId="7" state="hidden" r:id="rId2"/>
    <sheet name="U7" sheetId="16" r:id="rId3"/>
    <sheet name="U9" sheetId="18" r:id="rId4"/>
    <sheet name="U11" sheetId="15" r:id="rId5"/>
    <sheet name="U13" sheetId="5" r:id="rId6"/>
    <sheet name="U15" sheetId="11" r:id="rId7"/>
    <sheet name="Equipes" sheetId="8" r:id="rId8"/>
    <sheet name="Filles" sheetId="13" r:id="rId9"/>
  </sheets>
  <definedNames>
    <definedName name="_xlnm._FilterDatabase" localSheetId="7" hidden="1">Equipes!$B$7:$N$25</definedName>
    <definedName name="_xlnm._FilterDatabase" localSheetId="4" hidden="1">'U11'!$C$7:$AC$40</definedName>
    <definedName name="_xlnm._FilterDatabase" localSheetId="6" hidden="1">'U15'!$C$6:$AH$37</definedName>
  </definedNames>
  <calcPr calcId="162913"/>
</workbook>
</file>

<file path=xl/calcChain.xml><?xml version="1.0" encoding="utf-8"?>
<calcChain xmlns="http://schemas.openxmlformats.org/spreadsheetml/2006/main">
  <c r="AE7" i="15" l="1"/>
  <c r="AF7" i="15"/>
  <c r="AG7" i="15"/>
  <c r="AJ7" i="15"/>
  <c r="AE8" i="15"/>
  <c r="AF8" i="15"/>
  <c r="AG8" i="15"/>
  <c r="AJ8" i="15"/>
  <c r="AE9" i="15"/>
  <c r="AF9" i="15"/>
  <c r="AG9" i="15"/>
  <c r="AJ9" i="15"/>
  <c r="AF10" i="15"/>
  <c r="AI10" i="15"/>
  <c r="AJ10" i="15"/>
  <c r="AK10" i="15"/>
  <c r="AE11" i="15"/>
  <c r="AF11" i="15"/>
  <c r="AG11" i="15"/>
  <c r="AJ11" i="15"/>
  <c r="AE12" i="15"/>
  <c r="AF12" i="15"/>
  <c r="AG12" i="15"/>
  <c r="AJ12" i="15"/>
  <c r="AF13" i="15"/>
  <c r="AJ13" i="15"/>
  <c r="AF14" i="15"/>
  <c r="AJ14" i="15"/>
  <c r="AF15" i="15"/>
  <c r="AI15" i="15"/>
  <c r="AJ15" i="15"/>
  <c r="AK15" i="15"/>
  <c r="AF16" i="15"/>
  <c r="AI16" i="15"/>
  <c r="AJ16" i="15"/>
  <c r="AK16" i="15"/>
  <c r="AF17" i="15"/>
  <c r="AI17" i="15"/>
  <c r="AJ17" i="15"/>
  <c r="AK17" i="15"/>
  <c r="AE18" i="15"/>
  <c r="AF18" i="15"/>
  <c r="AG18" i="15"/>
  <c r="AJ18" i="15"/>
  <c r="AE19" i="15"/>
  <c r="AF19" i="15"/>
  <c r="AG19" i="15"/>
  <c r="AJ19" i="15"/>
  <c r="AE20" i="15"/>
  <c r="AF20" i="15"/>
  <c r="AG20" i="15"/>
  <c r="AJ20" i="15"/>
  <c r="AE21" i="15"/>
  <c r="AF21" i="15"/>
  <c r="AG21" i="15"/>
  <c r="AJ21" i="15"/>
  <c r="AE22" i="15"/>
  <c r="AF22" i="15"/>
  <c r="AG22" i="15"/>
  <c r="AJ22" i="15"/>
  <c r="AE23" i="15"/>
  <c r="AF23" i="15"/>
  <c r="AG23" i="15"/>
  <c r="AJ23" i="15"/>
  <c r="AE24" i="15"/>
  <c r="AF24" i="15"/>
  <c r="AG24" i="15"/>
  <c r="AJ24" i="15"/>
  <c r="AF25" i="15"/>
  <c r="AJ25" i="15"/>
  <c r="AF26" i="15"/>
  <c r="AJ26" i="15"/>
  <c r="AE27" i="15"/>
  <c r="AF27" i="15"/>
  <c r="AG27" i="15"/>
  <c r="AJ27" i="15"/>
  <c r="AE28" i="15"/>
  <c r="AF28" i="15"/>
  <c r="AG28" i="15"/>
  <c r="AJ28" i="15"/>
  <c r="AF29" i="15"/>
  <c r="AJ29" i="15"/>
  <c r="AE30" i="15"/>
  <c r="AF30" i="15"/>
  <c r="AG30" i="15"/>
  <c r="AJ30" i="15"/>
  <c r="AF31" i="15"/>
  <c r="AJ31" i="15"/>
  <c r="AF32" i="15"/>
  <c r="AJ32" i="15"/>
  <c r="AF33" i="15"/>
  <c r="AJ33" i="15"/>
  <c r="AF34" i="15"/>
  <c r="AJ34" i="15"/>
  <c r="AE35" i="15"/>
  <c r="AF35" i="15"/>
  <c r="AG35" i="15"/>
  <c r="AJ35" i="15"/>
  <c r="AF36" i="15"/>
  <c r="AJ36" i="15"/>
  <c r="AE37" i="15"/>
  <c r="AF37" i="15"/>
  <c r="AG37" i="15"/>
  <c r="AJ37" i="15"/>
  <c r="AF38" i="15"/>
  <c r="AJ38" i="15"/>
  <c r="AF39" i="15"/>
  <c r="AJ39" i="15"/>
  <c r="AE40" i="15"/>
  <c r="AF40" i="15"/>
  <c r="AG40" i="15"/>
  <c r="AJ40" i="15"/>
  <c r="AF41" i="15"/>
  <c r="AJ41" i="15"/>
  <c r="AE42" i="15"/>
  <c r="AF42" i="15"/>
  <c r="AG42" i="15"/>
  <c r="AJ42" i="15"/>
  <c r="AF43" i="15"/>
  <c r="AJ43" i="15"/>
  <c r="AC40" i="15"/>
  <c r="AJ32" i="11" l="1"/>
  <c r="AL32" i="11"/>
  <c r="L16" i="8" l="1"/>
  <c r="M16" i="8"/>
  <c r="AH43" i="11" l="1"/>
  <c r="AH25" i="11"/>
  <c r="AH20" i="11"/>
  <c r="AH30" i="11"/>
  <c r="AH33" i="11"/>
  <c r="AH17" i="11"/>
  <c r="AH34" i="11"/>
  <c r="AH12" i="11"/>
  <c r="AH28" i="11"/>
  <c r="AH23" i="11"/>
  <c r="AH16" i="11"/>
  <c r="AH13" i="11"/>
  <c r="AH27" i="11"/>
  <c r="AH18" i="11"/>
  <c r="AH29" i="11"/>
  <c r="AH31" i="11"/>
  <c r="AH24" i="11"/>
  <c r="AH26" i="11"/>
  <c r="AH32" i="11"/>
  <c r="AH35" i="11"/>
  <c r="AH36" i="11"/>
  <c r="AH37" i="11"/>
  <c r="AH38" i="11"/>
  <c r="AH39" i="11"/>
  <c r="AH40" i="11"/>
  <c r="AH41" i="11"/>
  <c r="AH42" i="11"/>
  <c r="AH15" i="11"/>
  <c r="AH19" i="11"/>
  <c r="AH8" i="11"/>
  <c r="AH11" i="11"/>
  <c r="AH21" i="11"/>
  <c r="AH22" i="11"/>
  <c r="AH14" i="11"/>
  <c r="AH9" i="11"/>
  <c r="AH10" i="11"/>
  <c r="AH6" i="11"/>
  <c r="AH7" i="11"/>
  <c r="AC12" i="18" l="1"/>
  <c r="AC11" i="18"/>
  <c r="AC29" i="18"/>
  <c r="AC10" i="18"/>
  <c r="AC13" i="18"/>
  <c r="AC19" i="18"/>
  <c r="AC16" i="18"/>
  <c r="AC30" i="18"/>
  <c r="AC31" i="18"/>
  <c r="AC6" i="18"/>
  <c r="AC28" i="18"/>
  <c r="AC17" i="18"/>
  <c r="AC8" i="18"/>
  <c r="AC9" i="18"/>
  <c r="AC14" i="18"/>
  <c r="AC20" i="18"/>
  <c r="AC21" i="18"/>
  <c r="AC24" i="18"/>
  <c r="AC26" i="18"/>
  <c r="AC15" i="18"/>
  <c r="AC22" i="18"/>
  <c r="AC18" i="18"/>
  <c r="AC23" i="18"/>
  <c r="AC25" i="18"/>
  <c r="AC32" i="18"/>
  <c r="AC33" i="18"/>
  <c r="AC34" i="18"/>
  <c r="AC35" i="18"/>
  <c r="AC36" i="18"/>
  <c r="AC37" i="18"/>
  <c r="AC38" i="18"/>
  <c r="AC39" i="18"/>
  <c r="AC27" i="18"/>
  <c r="AC7" i="18"/>
  <c r="AC7" i="15"/>
  <c r="AC14" i="15"/>
  <c r="AC20" i="15"/>
  <c r="AC12" i="15"/>
  <c r="AC17" i="15"/>
  <c r="AC13" i="15"/>
  <c r="AC38" i="15"/>
  <c r="AC19" i="15"/>
  <c r="AC18" i="15"/>
  <c r="AC21" i="15"/>
  <c r="AC32" i="15"/>
  <c r="AC28" i="15"/>
  <c r="AC9" i="15"/>
  <c r="AC10" i="15"/>
  <c r="AC16" i="15"/>
  <c r="AC26" i="15"/>
  <c r="AC15" i="15"/>
  <c r="AC25" i="15"/>
  <c r="AC33" i="15"/>
  <c r="AC30" i="15"/>
  <c r="AC24" i="15"/>
  <c r="AC22" i="15"/>
  <c r="AC23" i="15"/>
  <c r="AC27" i="15"/>
  <c r="AC41" i="15"/>
  <c r="AC42" i="15"/>
  <c r="AC43" i="15"/>
  <c r="AC29" i="15"/>
  <c r="AC36" i="15"/>
  <c r="AC34" i="15"/>
  <c r="AC35" i="15"/>
  <c r="AC31" i="15"/>
  <c r="AC39" i="15"/>
  <c r="AC37" i="15"/>
  <c r="AC11" i="15"/>
  <c r="AC8" i="15"/>
  <c r="AC7" i="5"/>
  <c r="AC17" i="5"/>
  <c r="AC20" i="5"/>
  <c r="AC18" i="5"/>
  <c r="AC8" i="5"/>
  <c r="AC15" i="5"/>
  <c r="AC32" i="5"/>
  <c r="AC29" i="5"/>
  <c r="AC11" i="5"/>
  <c r="AC22" i="5"/>
  <c r="AC30" i="5"/>
  <c r="AC9" i="5"/>
  <c r="AC13" i="5"/>
  <c r="AC26" i="5"/>
  <c r="AC6" i="5"/>
  <c r="AC19" i="5"/>
  <c r="AC16" i="5"/>
  <c r="AC21" i="5"/>
  <c r="AC10" i="5"/>
  <c r="AC23" i="5"/>
  <c r="AC31" i="5"/>
  <c r="AC14" i="5"/>
  <c r="AC24" i="5"/>
  <c r="AC28" i="5"/>
  <c r="AC33" i="5"/>
  <c r="AC27" i="5"/>
  <c r="AC34" i="5"/>
  <c r="AC35" i="5"/>
  <c r="AC36" i="5"/>
  <c r="AC37" i="5"/>
  <c r="AC38" i="5"/>
  <c r="AC39" i="5"/>
  <c r="AC40" i="5"/>
  <c r="AC25" i="5"/>
  <c r="AC12" i="5"/>
  <c r="C19" i="15" l="1"/>
  <c r="C27" i="15"/>
  <c r="C35" i="15"/>
  <c r="C43" i="15"/>
  <c r="AD43" i="15" s="1"/>
  <c r="C9" i="15"/>
  <c r="C28" i="15"/>
  <c r="C7" i="15"/>
  <c r="C36" i="15"/>
  <c r="C21" i="15"/>
  <c r="C22" i="15"/>
  <c r="C37" i="15"/>
  <c r="C23" i="15"/>
  <c r="C31" i="15"/>
  <c r="C39" i="15"/>
  <c r="C14" i="15"/>
  <c r="C32" i="15"/>
  <c r="C40" i="15"/>
  <c r="C12" i="15"/>
  <c r="C15" i="15"/>
  <c r="C16" i="15"/>
  <c r="C38" i="15"/>
  <c r="C24" i="15"/>
  <c r="C42" i="15"/>
  <c r="C8" i="15"/>
  <c r="C13" i="15"/>
  <c r="C17" i="15"/>
  <c r="C25" i="15"/>
  <c r="C33" i="15"/>
  <c r="C41" i="15"/>
  <c r="C11" i="15"/>
  <c r="C18" i="15"/>
  <c r="C26" i="15"/>
  <c r="C34" i="15"/>
  <c r="C10" i="15"/>
  <c r="C20" i="15"/>
  <c r="C29" i="15"/>
  <c r="C30" i="15"/>
  <c r="C6" i="18"/>
  <c r="C18" i="18"/>
  <c r="AD18" i="18" s="1"/>
  <c r="AI18" i="18" s="1"/>
  <c r="AK39" i="18"/>
  <c r="AJ39" i="18"/>
  <c r="AI39" i="18"/>
  <c r="A39" i="18" s="1"/>
  <c r="AG39" i="18"/>
  <c r="AF39" i="18"/>
  <c r="AE39" i="18"/>
  <c r="B39" i="18" s="1"/>
  <c r="AK38" i="18"/>
  <c r="AJ38" i="18"/>
  <c r="AI38" i="18"/>
  <c r="A38" i="18" s="1"/>
  <c r="AG38" i="18"/>
  <c r="AF38" i="18"/>
  <c r="AE38" i="18"/>
  <c r="B38" i="18" s="1"/>
  <c r="AJ37" i="18"/>
  <c r="AG37" i="18"/>
  <c r="AF37" i="18"/>
  <c r="AE37" i="18"/>
  <c r="B37" i="18" s="1"/>
  <c r="AJ36" i="18"/>
  <c r="AG36" i="18"/>
  <c r="AF36" i="18"/>
  <c r="AE36" i="18"/>
  <c r="B36" i="18" s="1"/>
  <c r="AK35" i="18"/>
  <c r="AJ35" i="18"/>
  <c r="AI35" i="18"/>
  <c r="A35" i="18" s="1"/>
  <c r="AF35" i="18"/>
  <c r="AJ34" i="18"/>
  <c r="AG34" i="18"/>
  <c r="AF34" i="18"/>
  <c r="AE34" i="18"/>
  <c r="B34" i="18" s="1"/>
  <c r="AJ33" i="18"/>
  <c r="AG33" i="18"/>
  <c r="AF33" i="18"/>
  <c r="AE33" i="18"/>
  <c r="B33" i="18" s="1"/>
  <c r="AJ32" i="18"/>
  <c r="AG32" i="18"/>
  <c r="AF32" i="18"/>
  <c r="AE32" i="18"/>
  <c r="B32" i="18" s="1"/>
  <c r="AJ31" i="18"/>
  <c r="AG31" i="18"/>
  <c r="AF31" i="18"/>
  <c r="AE31" i="18"/>
  <c r="B31" i="18" s="1"/>
  <c r="AJ30" i="18"/>
  <c r="AF30" i="18"/>
  <c r="AJ29" i="18"/>
  <c r="AF29" i="18"/>
  <c r="AJ28" i="18"/>
  <c r="AF28" i="18"/>
  <c r="AJ27" i="18"/>
  <c r="AF27" i="18"/>
  <c r="AJ26" i="18"/>
  <c r="AF26" i="18"/>
  <c r="AJ25" i="18"/>
  <c r="AF25" i="18"/>
  <c r="AJ24" i="18"/>
  <c r="AF24" i="18"/>
  <c r="AJ23" i="18"/>
  <c r="AF23" i="18"/>
  <c r="AJ22" i="18"/>
  <c r="AF22" i="18"/>
  <c r="AJ21" i="18"/>
  <c r="AF21" i="18"/>
  <c r="AJ20" i="18"/>
  <c r="AF20" i="18"/>
  <c r="AJ19" i="18"/>
  <c r="AF19" i="18"/>
  <c r="AJ18" i="18"/>
  <c r="AF18" i="18"/>
  <c r="AJ17" i="18"/>
  <c r="AF17" i="18"/>
  <c r="AJ16" i="18"/>
  <c r="AF16" i="18"/>
  <c r="AJ15" i="18"/>
  <c r="AF15" i="18"/>
  <c r="AJ14" i="18"/>
  <c r="AF14" i="18"/>
  <c r="AJ13" i="18"/>
  <c r="AF13" i="18"/>
  <c r="AJ12" i="18"/>
  <c r="AF12" i="18"/>
  <c r="AJ11" i="18"/>
  <c r="AF11" i="18"/>
  <c r="AJ10" i="18"/>
  <c r="AF10" i="18"/>
  <c r="AJ9" i="18"/>
  <c r="AF9" i="18"/>
  <c r="AJ8" i="18"/>
  <c r="AF8" i="18"/>
  <c r="AJ7" i="18"/>
  <c r="AF7" i="18"/>
  <c r="AJ6" i="18"/>
  <c r="AF6" i="18"/>
  <c r="AE43" i="15" l="1"/>
  <c r="AG43" i="15"/>
  <c r="AI43" i="15"/>
  <c r="AK43" i="15"/>
  <c r="AG18" i="18"/>
  <c r="AE18" i="18"/>
  <c r="AK18" i="18"/>
  <c r="E16" i="8"/>
  <c r="C27" i="18"/>
  <c r="AD27" i="18" s="1"/>
  <c r="AK27" i="18" s="1"/>
  <c r="C11" i="18"/>
  <c r="AD11" i="18" s="1"/>
  <c r="AI11" i="18" s="1"/>
  <c r="C7" i="18"/>
  <c r="AD7" i="18" s="1"/>
  <c r="AE7" i="18" s="1"/>
  <c r="C22" i="18"/>
  <c r="AD22" i="18" s="1"/>
  <c r="AG22" i="18" s="1"/>
  <c r="C31" i="18"/>
  <c r="AD31" i="18" s="1"/>
  <c r="C38" i="18"/>
  <c r="AD38" i="18" s="1"/>
  <c r="E22" i="8"/>
  <c r="E19" i="8"/>
  <c r="C39" i="18"/>
  <c r="AD39" i="18" s="1"/>
  <c r="E20" i="8"/>
  <c r="E21" i="8"/>
  <c r="C33" i="18"/>
  <c r="AD33" i="18" s="1"/>
  <c r="C21" i="18"/>
  <c r="AD21" i="18" s="1"/>
  <c r="C30" i="18"/>
  <c r="AD30" i="18" s="1"/>
  <c r="AG30" i="18" s="1"/>
  <c r="E24" i="8"/>
  <c r="E12" i="8"/>
  <c r="C14" i="18"/>
  <c r="AD14" i="18" s="1"/>
  <c r="E26" i="8"/>
  <c r="E13" i="8"/>
  <c r="E18" i="8"/>
  <c r="E14" i="8"/>
  <c r="C23" i="18"/>
  <c r="AD23" i="18" s="1"/>
  <c r="C37" i="18"/>
  <c r="AD37" i="18" s="1"/>
  <c r="C15" i="18"/>
  <c r="AD15" i="18" s="1"/>
  <c r="C29" i="18"/>
  <c r="AD29" i="18" s="1"/>
  <c r="E25" i="8"/>
  <c r="E23" i="8"/>
  <c r="E15" i="8"/>
  <c r="AK37" i="18"/>
  <c r="AI37" i="18"/>
  <c r="AK33" i="18"/>
  <c r="AI33" i="18"/>
  <c r="E17" i="8" s="1"/>
  <c r="AE30" i="18"/>
  <c r="AI31" i="18"/>
  <c r="AK31" i="18"/>
  <c r="C17" i="18"/>
  <c r="AD17" i="18" s="1"/>
  <c r="C20" i="18"/>
  <c r="AD20" i="18" s="1"/>
  <c r="C28" i="18"/>
  <c r="AD28" i="18" s="1"/>
  <c r="C36" i="18"/>
  <c r="AD36" i="18" s="1"/>
  <c r="C13" i="18"/>
  <c r="AD13" i="18" s="1"/>
  <c r="C24" i="18"/>
  <c r="AD24" i="18" s="1"/>
  <c r="C25" i="18"/>
  <c r="AD25" i="18" s="1"/>
  <c r="C9" i="18"/>
  <c r="AD9" i="18" s="1"/>
  <c r="C12" i="18"/>
  <c r="AD12" i="18" s="1"/>
  <c r="C26" i="18"/>
  <c r="AD26" i="18" s="1"/>
  <c r="C34" i="18"/>
  <c r="AD34" i="18" s="1"/>
  <c r="C10" i="18"/>
  <c r="AD10" i="18" s="1"/>
  <c r="C32" i="18"/>
  <c r="AD32" i="18" s="1"/>
  <c r="C8" i="18"/>
  <c r="AD8" i="18" s="1"/>
  <c r="C16" i="18"/>
  <c r="AD16" i="18" s="1"/>
  <c r="C19" i="18"/>
  <c r="AD19" i="18" s="1"/>
  <c r="C35" i="18"/>
  <c r="AD35" i="18" s="1"/>
  <c r="AD6" i="18"/>
  <c r="AI27" i="18" l="1"/>
  <c r="AI29" i="18"/>
  <c r="AE29" i="18"/>
  <c r="AG29" i="18"/>
  <c r="AI14" i="18"/>
  <c r="AG14" i="18"/>
  <c r="AE14" i="18"/>
  <c r="AK23" i="18"/>
  <c r="AE23" i="18"/>
  <c r="AG23" i="18"/>
  <c r="AI30" i="18"/>
  <c r="AK30" i="18"/>
  <c r="AK29" i="18"/>
  <c r="AE22" i="18"/>
  <c r="AG27" i="18"/>
  <c r="AE27" i="18"/>
  <c r="AE28" i="18"/>
  <c r="AG28" i="18"/>
  <c r="AE24" i="18"/>
  <c r="AG24" i="18"/>
  <c r="AG26" i="18"/>
  <c r="AE26" i="18"/>
  <c r="AE25" i="18"/>
  <c r="AG25" i="18"/>
  <c r="AI23" i="18"/>
  <c r="AK11" i="18"/>
  <c r="AG15" i="18"/>
  <c r="AK15" i="18"/>
  <c r="AI15" i="18"/>
  <c r="AK22" i="18"/>
  <c r="AI22" i="18"/>
  <c r="AE21" i="18"/>
  <c r="AI21" i="18"/>
  <c r="AK21" i="18"/>
  <c r="AG20" i="18"/>
  <c r="AE20" i="18"/>
  <c r="AE17" i="18"/>
  <c r="AG17" i="18"/>
  <c r="AG7" i="18"/>
  <c r="AG16" i="18"/>
  <c r="AE16" i="18"/>
  <c r="AG21" i="18"/>
  <c r="AI19" i="18"/>
  <c r="AK19" i="18"/>
  <c r="AE15" i="18"/>
  <c r="AE6" i="18"/>
  <c r="AG6" i="18"/>
  <c r="AI9" i="18"/>
  <c r="AK9" i="18"/>
  <c r="AK14" i="18"/>
  <c r="AE13" i="18"/>
  <c r="AG13" i="18"/>
  <c r="AK12" i="18"/>
  <c r="AI12" i="18"/>
  <c r="AG8" i="18"/>
  <c r="AE8" i="18"/>
  <c r="AE11" i="18"/>
  <c r="AG11" i="18"/>
  <c r="AE10" i="18"/>
  <c r="AG10" i="18"/>
  <c r="AI7" i="18"/>
  <c r="AK7" i="18"/>
  <c r="AK32" i="18"/>
  <c r="AI32" i="18"/>
  <c r="AK10" i="18"/>
  <c r="AI10" i="18"/>
  <c r="E11" i="8" s="1"/>
  <c r="AK34" i="18"/>
  <c r="AI34" i="18"/>
  <c r="AI28" i="18"/>
  <c r="AK28" i="18"/>
  <c r="AK8" i="18"/>
  <c r="AI8" i="18"/>
  <c r="AK13" i="18"/>
  <c r="AI13" i="18"/>
  <c r="AI36" i="18"/>
  <c r="AK36" i="18"/>
  <c r="AI20" i="18"/>
  <c r="AK20" i="18"/>
  <c r="AE12" i="18"/>
  <c r="AG12" i="18"/>
  <c r="AI17" i="18"/>
  <c r="AK17" i="18"/>
  <c r="AK6" i="18"/>
  <c r="AI6" i="18"/>
  <c r="AG35" i="18"/>
  <c r="AE35" i="18"/>
  <c r="AG19" i="18"/>
  <c r="AE19" i="18"/>
  <c r="AG9" i="18"/>
  <c r="AE9" i="18"/>
  <c r="AI24" i="18"/>
  <c r="AK24" i="18"/>
  <c r="AK26" i="18"/>
  <c r="AI26" i="18"/>
  <c r="AK16" i="18"/>
  <c r="AI16" i="18"/>
  <c r="AK25" i="18"/>
  <c r="AI25" i="18"/>
  <c r="Y10" i="16"/>
  <c r="Y12" i="16"/>
  <c r="Y11" i="16"/>
  <c r="Y13" i="16"/>
  <c r="Y8" i="16"/>
  <c r="Y7" i="16"/>
  <c r="Y9" i="16"/>
  <c r="Y14" i="16"/>
  <c r="Y15" i="16"/>
  <c r="Y16" i="16"/>
  <c r="Y17" i="16"/>
  <c r="Y18" i="16"/>
  <c r="Y19" i="16"/>
  <c r="Y6" i="16"/>
  <c r="B14" i="18" l="1"/>
  <c r="B29" i="18"/>
  <c r="B23" i="18"/>
  <c r="A30" i="18"/>
  <c r="E8" i="8"/>
  <c r="B28" i="18"/>
  <c r="B27" i="18"/>
  <c r="B24" i="18"/>
  <c r="B26" i="18"/>
  <c r="B25" i="18"/>
  <c r="B18" i="18"/>
  <c r="A15" i="18"/>
  <c r="A22" i="18"/>
  <c r="E10" i="8"/>
  <c r="A9" i="18"/>
  <c r="B17" i="18"/>
  <c r="B20" i="18"/>
  <c r="B16" i="18"/>
  <c r="A21" i="18"/>
  <c r="E9" i="8"/>
  <c r="A19" i="18"/>
  <c r="D16" i="8"/>
  <c r="B6" i="18"/>
  <c r="B13" i="18"/>
  <c r="E7" i="8"/>
  <c r="A12" i="18"/>
  <c r="B8" i="18"/>
  <c r="B10" i="18"/>
  <c r="B11" i="18"/>
  <c r="A7" i="18"/>
  <c r="D8" i="8"/>
  <c r="D17" i="13"/>
  <c r="D23" i="13"/>
  <c r="D10" i="13"/>
  <c r="D16" i="13"/>
  <c r="D7" i="13"/>
  <c r="D22" i="13"/>
  <c r="D6" i="13"/>
  <c r="D8" i="13"/>
  <c r="D19" i="13"/>
  <c r="D18" i="13"/>
  <c r="A32" i="18"/>
  <c r="D15" i="13"/>
  <c r="D11" i="13"/>
  <c r="B19" i="18"/>
  <c r="D13" i="13"/>
  <c r="D5" i="13"/>
  <c r="D20" i="13"/>
  <c r="D12" i="13"/>
  <c r="D21" i="13"/>
  <c r="A14" i="18"/>
  <c r="D10" i="8"/>
  <c r="D15" i="8"/>
  <c r="D23" i="8"/>
  <c r="D25" i="8"/>
  <c r="D17" i="8"/>
  <c r="D19" i="8"/>
  <c r="D14" i="8"/>
  <c r="D18" i="8"/>
  <c r="D13" i="8"/>
  <c r="D26" i="8"/>
  <c r="D9" i="8"/>
  <c r="D22" i="8"/>
  <c r="D7" i="8"/>
  <c r="D12" i="8"/>
  <c r="D21" i="8"/>
  <c r="D24" i="8"/>
  <c r="D20" i="8"/>
  <c r="D11" i="8"/>
  <c r="D14" i="13"/>
  <c r="D9" i="13"/>
  <c r="A27" i="18"/>
  <c r="B9" i="18"/>
  <c r="A11" i="18"/>
  <c r="A28" i="18"/>
  <c r="B21" i="18"/>
  <c r="A23" i="18"/>
  <c r="A36" i="18"/>
  <c r="A34" i="18"/>
  <c r="A31" i="18"/>
  <c r="A29" i="18"/>
  <c r="B15" i="18"/>
  <c r="B7" i="18"/>
  <c r="B35" i="18"/>
  <c r="A8" i="18"/>
  <c r="A10" i="18"/>
  <c r="A13" i="18"/>
  <c r="A25" i="18"/>
  <c r="A17" i="18"/>
  <c r="A16" i="18"/>
  <c r="B12" i="18"/>
  <c r="A24" i="18"/>
  <c r="A6" i="18"/>
  <c r="A18" i="18"/>
  <c r="A37" i="18"/>
  <c r="B30" i="18"/>
  <c r="A33" i="18"/>
  <c r="A20" i="18"/>
  <c r="A26" i="18"/>
  <c r="B22" i="18"/>
  <c r="C30" i="8" l="1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AJ7" i="11"/>
  <c r="B7" i="11" s="1"/>
  <c r="AK7" i="11"/>
  <c r="AL7" i="11"/>
  <c r="AO6" i="11"/>
  <c r="AJ6" i="11"/>
  <c r="B6" i="11" s="1"/>
  <c r="AK6" i="11"/>
  <c r="AL6" i="11"/>
  <c r="AO7" i="11"/>
  <c r="AJ8" i="11"/>
  <c r="B8" i="11" s="1"/>
  <c r="AK8" i="11"/>
  <c r="AL8" i="11"/>
  <c r="AO8" i="11"/>
  <c r="AK10" i="11"/>
  <c r="AO9" i="11"/>
  <c r="AJ9" i="11"/>
  <c r="B9" i="11" s="1"/>
  <c r="AK9" i="11"/>
  <c r="AL9" i="11"/>
  <c r="AO10" i="11"/>
  <c r="AK13" i="11"/>
  <c r="AO11" i="11"/>
  <c r="AK11" i="11"/>
  <c r="AO12" i="11"/>
  <c r="AK15" i="11"/>
  <c r="AO13" i="11"/>
  <c r="AK12" i="11"/>
  <c r="AO14" i="11"/>
  <c r="AK16" i="11"/>
  <c r="AO15" i="11"/>
  <c r="AK14" i="11"/>
  <c r="AO16" i="11"/>
  <c r="AK18" i="11"/>
  <c r="AO17" i="11"/>
  <c r="AK23" i="11"/>
  <c r="AO18" i="11"/>
  <c r="AK19" i="11"/>
  <c r="AO19" i="11"/>
  <c r="AK24" i="11"/>
  <c r="AO20" i="11"/>
  <c r="AK25" i="11"/>
  <c r="AO21" i="11"/>
  <c r="AK17" i="11"/>
  <c r="AO22" i="11"/>
  <c r="AK21" i="11"/>
  <c r="AO23" i="11"/>
  <c r="AK26" i="11"/>
  <c r="AO24" i="11"/>
  <c r="AK22" i="11"/>
  <c r="AO25" i="11"/>
  <c r="AK20" i="11"/>
  <c r="AO26" i="11"/>
  <c r="AK27" i="11"/>
  <c r="AO27" i="11"/>
  <c r="AK31" i="11"/>
  <c r="AO28" i="11"/>
  <c r="AK32" i="11"/>
  <c r="AO29" i="11"/>
  <c r="AK33" i="11"/>
  <c r="AO30" i="11"/>
  <c r="AK29" i="11"/>
  <c r="AO31" i="11"/>
  <c r="AK37" i="11"/>
  <c r="AO32" i="11"/>
  <c r="AK38" i="11"/>
  <c r="AO33" i="11"/>
  <c r="AK34" i="11"/>
  <c r="AO34" i="11"/>
  <c r="AK28" i="11"/>
  <c r="AO35" i="11"/>
  <c r="AK39" i="11"/>
  <c r="AO36" i="11"/>
  <c r="AK30" i="11"/>
  <c r="AO37" i="11"/>
  <c r="AK40" i="11"/>
  <c r="AO38" i="11"/>
  <c r="AJ35" i="11"/>
  <c r="B35" i="11" s="1"/>
  <c r="AK35" i="11"/>
  <c r="AL35" i="11"/>
  <c r="AO39" i="11"/>
  <c r="AK36" i="11"/>
  <c r="AO40" i="11"/>
  <c r="AJ41" i="11"/>
  <c r="B41" i="11" s="1"/>
  <c r="AK41" i="11"/>
  <c r="AL41" i="11"/>
  <c r="AO41" i="11"/>
  <c r="AJ42" i="11"/>
  <c r="B42" i="11" s="1"/>
  <c r="AK42" i="11"/>
  <c r="AL42" i="11"/>
  <c r="AN42" i="11"/>
  <c r="A42" i="11" s="1"/>
  <c r="AO42" i="11"/>
  <c r="AP42" i="11"/>
  <c r="AJ43" i="11"/>
  <c r="B43" i="11" s="1"/>
  <c r="AK43" i="11"/>
  <c r="AL43" i="11"/>
  <c r="AN43" i="11"/>
  <c r="A43" i="11" s="1"/>
  <c r="AO43" i="11"/>
  <c r="AP43" i="11"/>
  <c r="AF6" i="5"/>
  <c r="AJ6" i="5"/>
  <c r="AF7" i="5"/>
  <c r="AJ7" i="5"/>
  <c r="AF8" i="5"/>
  <c r="AJ8" i="5"/>
  <c r="AF9" i="5"/>
  <c r="AJ9" i="5"/>
  <c r="AF10" i="5"/>
  <c r="AJ10" i="5"/>
  <c r="AF11" i="5"/>
  <c r="AJ11" i="5"/>
  <c r="AF12" i="5"/>
  <c r="AJ12" i="5"/>
  <c r="AF13" i="5"/>
  <c r="AJ13" i="5"/>
  <c r="AF14" i="5"/>
  <c r="AJ14" i="5"/>
  <c r="AF15" i="5"/>
  <c r="AJ15" i="5"/>
  <c r="AF16" i="5"/>
  <c r="AJ16" i="5"/>
  <c r="AF17" i="5"/>
  <c r="AJ17" i="5"/>
  <c r="AF18" i="5"/>
  <c r="AJ18" i="5"/>
  <c r="AF19" i="5"/>
  <c r="AJ19" i="5"/>
  <c r="AF20" i="5"/>
  <c r="AJ20" i="5"/>
  <c r="AF21" i="5"/>
  <c r="AJ21" i="5"/>
  <c r="AF22" i="5"/>
  <c r="AJ22" i="5"/>
  <c r="AF23" i="5"/>
  <c r="AJ23" i="5"/>
  <c r="AF24" i="5"/>
  <c r="AJ24" i="5"/>
  <c r="AF25" i="5"/>
  <c r="AJ25" i="5"/>
  <c r="AF26" i="5"/>
  <c r="AJ26" i="5"/>
  <c r="AF27" i="5"/>
  <c r="AJ27" i="5"/>
  <c r="AF28" i="5"/>
  <c r="AJ28" i="5"/>
  <c r="AF29" i="5"/>
  <c r="AJ29" i="5"/>
  <c r="AF30" i="5"/>
  <c r="AJ30" i="5"/>
  <c r="AF31" i="5"/>
  <c r="AJ31" i="5"/>
  <c r="AF32" i="5"/>
  <c r="AJ32" i="5"/>
  <c r="AF33" i="5"/>
  <c r="AJ33" i="5"/>
  <c r="AE34" i="5"/>
  <c r="B34" i="5" s="1"/>
  <c r="AF34" i="5"/>
  <c r="AG34" i="5"/>
  <c r="AJ34" i="5"/>
  <c r="AE35" i="5"/>
  <c r="B35" i="5" s="1"/>
  <c r="AF35" i="5"/>
  <c r="AG35" i="5"/>
  <c r="AI35" i="5"/>
  <c r="A35" i="5" s="1"/>
  <c r="AJ35" i="5"/>
  <c r="AK35" i="5"/>
  <c r="AE36" i="5"/>
  <c r="B36" i="5" s="1"/>
  <c r="AF36" i="5"/>
  <c r="AG36" i="5"/>
  <c r="AI36" i="5"/>
  <c r="A36" i="5" s="1"/>
  <c r="AJ36" i="5"/>
  <c r="AK36" i="5"/>
  <c r="AE37" i="5"/>
  <c r="B37" i="5" s="1"/>
  <c r="AF37" i="5"/>
  <c r="AG37" i="5"/>
  <c r="AI37" i="5"/>
  <c r="A37" i="5" s="1"/>
  <c r="AJ37" i="5"/>
  <c r="AK37" i="5"/>
  <c r="AE38" i="5"/>
  <c r="B38" i="5" s="1"/>
  <c r="AF38" i="5"/>
  <c r="AG38" i="5"/>
  <c r="AI38" i="5"/>
  <c r="A38" i="5" s="1"/>
  <c r="AJ38" i="5"/>
  <c r="AK38" i="5"/>
  <c r="AE39" i="5"/>
  <c r="B39" i="5" s="1"/>
  <c r="AF39" i="5"/>
  <c r="AG39" i="5"/>
  <c r="AI39" i="5"/>
  <c r="A39" i="5" s="1"/>
  <c r="AJ39" i="5"/>
  <c r="AK39" i="5"/>
  <c r="AE40" i="5"/>
  <c r="AF40" i="5"/>
  <c r="AG40" i="5"/>
  <c r="AI40" i="5"/>
  <c r="AJ40" i="5"/>
  <c r="AK40" i="5"/>
  <c r="B37" i="15"/>
  <c r="B42" i="15"/>
  <c r="AB6" i="16"/>
  <c r="AF6" i="16"/>
  <c r="AB7" i="16"/>
  <c r="AF7" i="16"/>
  <c r="AB8" i="16"/>
  <c r="AF8" i="16"/>
  <c r="AB9" i="16"/>
  <c r="AF9" i="16"/>
  <c r="AB10" i="16"/>
  <c r="AF10" i="16"/>
  <c r="AB11" i="16"/>
  <c r="AF11" i="16"/>
  <c r="AB12" i="16"/>
  <c r="AF12" i="16"/>
  <c r="AB13" i="16"/>
  <c r="AF13" i="16"/>
  <c r="AA14" i="16"/>
  <c r="AB14" i="16"/>
  <c r="AC14" i="16"/>
  <c r="AF14" i="16"/>
  <c r="AA15" i="16"/>
  <c r="AB15" i="16"/>
  <c r="AC15" i="16"/>
  <c r="AF15" i="16"/>
  <c r="AA16" i="16"/>
  <c r="AB16" i="16"/>
  <c r="AC16" i="16"/>
  <c r="AE16" i="16"/>
  <c r="AF16" i="16"/>
  <c r="AG16" i="16"/>
  <c r="AA17" i="16"/>
  <c r="AB17" i="16"/>
  <c r="AC17" i="16"/>
  <c r="AE17" i="16"/>
  <c r="AF17" i="16"/>
  <c r="AG17" i="16"/>
  <c r="AA18" i="16"/>
  <c r="AB18" i="16"/>
  <c r="AC18" i="16"/>
  <c r="AE18" i="16"/>
  <c r="AF18" i="16"/>
  <c r="AG18" i="16"/>
  <c r="AA19" i="16"/>
  <c r="AB19" i="16"/>
  <c r="AC19" i="16"/>
  <c r="AE19" i="16"/>
  <c r="AF19" i="16"/>
  <c r="AG19" i="16"/>
  <c r="Z20" i="16"/>
  <c r="AA20" i="16"/>
  <c r="AB20" i="16"/>
  <c r="AC20" i="16"/>
  <c r="AE20" i="16"/>
  <c r="AF20" i="16"/>
  <c r="AG20" i="16"/>
  <c r="K16" i="8" l="1"/>
  <c r="G16" i="8"/>
  <c r="I16" i="8"/>
  <c r="G14" i="8"/>
  <c r="G24" i="8"/>
  <c r="C36" i="11"/>
  <c r="C6" i="11"/>
  <c r="AI6" i="11" s="1"/>
  <c r="K19" i="8"/>
  <c r="K23" i="8"/>
  <c r="K26" i="8"/>
  <c r="C13" i="11"/>
  <c r="C22" i="11"/>
  <c r="C35" i="11"/>
  <c r="C7" i="11"/>
  <c r="AI7" i="11" s="1"/>
  <c r="K15" i="8"/>
  <c r="K22" i="8"/>
  <c r="K13" i="8"/>
  <c r="K20" i="8"/>
  <c r="K17" i="8"/>
  <c r="K25" i="8"/>
  <c r="K18" i="8"/>
  <c r="K24" i="8"/>
  <c r="C17" i="11"/>
  <c r="C42" i="11"/>
  <c r="AI42" i="11" s="1"/>
  <c r="C24" i="11"/>
  <c r="C29" i="11"/>
  <c r="C26" i="11"/>
  <c r="C27" i="11"/>
  <c r="C25" i="11"/>
  <c r="C16" i="11"/>
  <c r="C33" i="11"/>
  <c r="C10" i="11"/>
  <c r="C15" i="11"/>
  <c r="C8" i="11"/>
  <c r="C30" i="11"/>
  <c r="C18" i="11"/>
  <c r="C40" i="11"/>
  <c r="C14" i="11"/>
  <c r="C37" i="11"/>
  <c r="C28" i="11"/>
  <c r="C21" i="11"/>
  <c r="C12" i="11"/>
  <c r="C20" i="11"/>
  <c r="C11" i="11"/>
  <c r="C43" i="11"/>
  <c r="AI43" i="11" s="1"/>
  <c r="C39" i="11"/>
  <c r="C41" i="11"/>
  <c r="C31" i="11"/>
  <c r="C34" i="11"/>
  <c r="C38" i="11"/>
  <c r="C23" i="11"/>
  <c r="C32" i="11"/>
  <c r="C19" i="11"/>
  <c r="AI25" i="11" s="1"/>
  <c r="C9" i="11"/>
  <c r="I15" i="8"/>
  <c r="I25" i="8"/>
  <c r="I26" i="8"/>
  <c r="I22" i="8"/>
  <c r="I20" i="8"/>
  <c r="I24" i="8"/>
  <c r="I23" i="8"/>
  <c r="I12" i="8"/>
  <c r="I19" i="8"/>
  <c r="I18" i="8"/>
  <c r="I21" i="8"/>
  <c r="G17" i="8"/>
  <c r="G13" i="8"/>
  <c r="G19" i="8"/>
  <c r="G20" i="8"/>
  <c r="G23" i="8"/>
  <c r="G22" i="8"/>
  <c r="G21" i="8"/>
  <c r="G15" i="8"/>
  <c r="G25" i="8"/>
  <c r="G12" i="8"/>
  <c r="G26" i="8"/>
  <c r="G18" i="8"/>
  <c r="AD40" i="15"/>
  <c r="AD9" i="15"/>
  <c r="AD7" i="15"/>
  <c r="AD8" i="15"/>
  <c r="AD41" i="15"/>
  <c r="AD42" i="15"/>
  <c r="AD38" i="15"/>
  <c r="AD39" i="15"/>
  <c r="A7" i="16"/>
  <c r="A11" i="16"/>
  <c r="A6" i="16"/>
  <c r="A12" i="16"/>
  <c r="A15" i="16"/>
  <c r="Z15" i="16" s="1"/>
  <c r="A10" i="16"/>
  <c r="A17" i="16"/>
  <c r="Z17" i="16" s="1"/>
  <c r="A9" i="16"/>
  <c r="A13" i="16"/>
  <c r="A19" i="16"/>
  <c r="Z19" i="16" s="1"/>
  <c r="A8" i="16"/>
  <c r="A18" i="16"/>
  <c r="Z18" i="16" s="1"/>
  <c r="A14" i="16"/>
  <c r="A16" i="16"/>
  <c r="Z16" i="16" s="1"/>
  <c r="AI41" i="15" l="1"/>
  <c r="AK41" i="15"/>
  <c r="AE39" i="15"/>
  <c r="AG39" i="15"/>
  <c r="AI38" i="15"/>
  <c r="AK38" i="15"/>
  <c r="AI8" i="15"/>
  <c r="AK8" i="15"/>
  <c r="AI7" i="15"/>
  <c r="AK7" i="15"/>
  <c r="AK9" i="15"/>
  <c r="AI9" i="15"/>
  <c r="AI40" i="15"/>
  <c r="AK40" i="15"/>
  <c r="AI39" i="15"/>
  <c r="AK39" i="15"/>
  <c r="AE38" i="15"/>
  <c r="AG38" i="15"/>
  <c r="AI42" i="15"/>
  <c r="AK42" i="15"/>
  <c r="AE41" i="15"/>
  <c r="AG41" i="15"/>
  <c r="AL25" i="11"/>
  <c r="AJ25" i="11"/>
  <c r="AI35" i="11"/>
  <c r="AN35" i="11" s="1"/>
  <c r="AI41" i="11"/>
  <c r="AP41" i="11" s="1"/>
  <c r="AI36" i="11"/>
  <c r="AP6" i="11"/>
  <c r="AP7" i="11"/>
  <c r="AE15" i="16"/>
  <c r="AG15" i="16"/>
  <c r="Z14" i="16"/>
  <c r="AG14" i="16" s="1"/>
  <c r="AJ36" i="11"/>
  <c r="AL36" i="11"/>
  <c r="AN7" i="11"/>
  <c r="AD37" i="15"/>
  <c r="AI29" i="11"/>
  <c r="AI20" i="11"/>
  <c r="AI21" i="11"/>
  <c r="Z6" i="16"/>
  <c r="AD36" i="15"/>
  <c r="AI40" i="11"/>
  <c r="AI33" i="11"/>
  <c r="AI8" i="11"/>
  <c r="AN8" i="11" s="1"/>
  <c r="AI9" i="11"/>
  <c r="AD33" i="15"/>
  <c r="AD34" i="15"/>
  <c r="AD35" i="15"/>
  <c r="AD30" i="15"/>
  <c r="AD19" i="15"/>
  <c r="Z7" i="16"/>
  <c r="AC7" i="16" s="1"/>
  <c r="Z10" i="16"/>
  <c r="AI11" i="11"/>
  <c r="AI13" i="11"/>
  <c r="AJ13" i="11" s="1"/>
  <c r="AI10" i="11"/>
  <c r="AI28" i="11"/>
  <c r="AL28" i="11" s="1"/>
  <c r="AI38" i="11"/>
  <c r="AI16" i="11"/>
  <c r="AI15" i="11"/>
  <c r="AN6" i="11"/>
  <c r="AI32" i="11"/>
  <c r="AD16" i="15"/>
  <c r="AD14" i="15"/>
  <c r="AD25" i="15"/>
  <c r="AD21" i="15"/>
  <c r="AD29" i="15"/>
  <c r="AD20" i="15"/>
  <c r="AD10" i="15"/>
  <c r="AD24" i="15"/>
  <c r="AI30" i="11"/>
  <c r="Z11" i="16"/>
  <c r="AI22" i="11"/>
  <c r="AI23" i="11"/>
  <c r="Z12" i="16"/>
  <c r="AE12" i="16" s="1"/>
  <c r="AD23" i="15"/>
  <c r="AI39" i="11"/>
  <c r="AI27" i="11"/>
  <c r="AI12" i="11"/>
  <c r="AI17" i="11"/>
  <c r="AI26" i="11"/>
  <c r="AI19" i="11"/>
  <c r="AJ19" i="11" s="1"/>
  <c r="AI34" i="11"/>
  <c r="AI18" i="11"/>
  <c r="AI37" i="11"/>
  <c r="AI24" i="11"/>
  <c r="AI31" i="11"/>
  <c r="AI14" i="11"/>
  <c r="AL38" i="11"/>
  <c r="AJ38" i="11"/>
  <c r="AD31" i="15"/>
  <c r="AD13" i="15"/>
  <c r="AD26" i="15"/>
  <c r="AD27" i="15"/>
  <c r="AD18" i="15"/>
  <c r="AD32" i="15"/>
  <c r="AD17" i="15"/>
  <c r="AD22" i="15"/>
  <c r="AD28" i="15"/>
  <c r="AD11" i="15"/>
  <c r="AD15" i="15"/>
  <c r="AD12" i="15"/>
  <c r="Z13" i="16"/>
  <c r="Z8" i="16"/>
  <c r="Z9" i="16"/>
  <c r="AA13" i="16"/>
  <c r="AC13" i="16"/>
  <c r="AP35" i="11" l="1"/>
  <c r="AE25" i="15"/>
  <c r="AG25" i="15"/>
  <c r="AI36" i="15"/>
  <c r="AK36" i="15"/>
  <c r="AI32" i="15"/>
  <c r="AK32" i="15"/>
  <c r="A41" i="15"/>
  <c r="AE14" i="15"/>
  <c r="AG14" i="15"/>
  <c r="AI13" i="15"/>
  <c r="AK13" i="15"/>
  <c r="AI34" i="15"/>
  <c r="AK34" i="15"/>
  <c r="AE31" i="15"/>
  <c r="AG31" i="15"/>
  <c r="AE33" i="15"/>
  <c r="AG33" i="15"/>
  <c r="AE26" i="15"/>
  <c r="AG26" i="15"/>
  <c r="AI29" i="15"/>
  <c r="AK29" i="15"/>
  <c r="AE34" i="15"/>
  <c r="AG34" i="15"/>
  <c r="AI12" i="15"/>
  <c r="AK12" i="15"/>
  <c r="AI27" i="15"/>
  <c r="AK27" i="15"/>
  <c r="AG16" i="15"/>
  <c r="AE16" i="15"/>
  <c r="AK33" i="15"/>
  <c r="AI33" i="15"/>
  <c r="AI24" i="15"/>
  <c r="AK24" i="15"/>
  <c r="AE13" i="15"/>
  <c r="AG13" i="15"/>
  <c r="AI23" i="15"/>
  <c r="AK23" i="15"/>
  <c r="AI20" i="15"/>
  <c r="AK20" i="15"/>
  <c r="AI14" i="15"/>
  <c r="AK14" i="15"/>
  <c r="AK37" i="15"/>
  <c r="AI37" i="15"/>
  <c r="AI28" i="15"/>
  <c r="AK28" i="15"/>
  <c r="AE29" i="15"/>
  <c r="AG29" i="15"/>
  <c r="AI19" i="15"/>
  <c r="AK19" i="15"/>
  <c r="AE15" i="15"/>
  <c r="AG15" i="15"/>
  <c r="AI11" i="15"/>
  <c r="AK11" i="15"/>
  <c r="AI31" i="15"/>
  <c r="AK31" i="15"/>
  <c r="AI22" i="15"/>
  <c r="AK22" i="15"/>
  <c r="AE17" i="15"/>
  <c r="AG17" i="15"/>
  <c r="AK21" i="15"/>
  <c r="AI21" i="15"/>
  <c r="AI30" i="15"/>
  <c r="AK30" i="15"/>
  <c r="AG36" i="15"/>
  <c r="AE36" i="15"/>
  <c r="AI18" i="15"/>
  <c r="AK18" i="15"/>
  <c r="AI26" i="15"/>
  <c r="AK26" i="15"/>
  <c r="AE10" i="15"/>
  <c r="B43" i="15" s="1"/>
  <c r="AG10" i="15"/>
  <c r="AG32" i="15"/>
  <c r="AE32" i="15"/>
  <c r="AK25" i="15"/>
  <c r="AI25" i="15"/>
  <c r="AI35" i="15"/>
  <c r="AK35" i="15"/>
  <c r="AL31" i="11"/>
  <c r="AJ31" i="11"/>
  <c r="AL29" i="11"/>
  <c r="AJ29" i="11"/>
  <c r="AJ26" i="11"/>
  <c r="AL26" i="11"/>
  <c r="AJ33" i="11"/>
  <c r="AL33" i="11"/>
  <c r="AG7" i="16"/>
  <c r="AJ30" i="11"/>
  <c r="AL30" i="11"/>
  <c r="AG6" i="16"/>
  <c r="AA6" i="16"/>
  <c r="AC6" i="16"/>
  <c r="AN27" i="11"/>
  <c r="AJ27" i="11"/>
  <c r="AL27" i="11"/>
  <c r="AJ22" i="11"/>
  <c r="AL22" i="11"/>
  <c r="AN16" i="11"/>
  <c r="AL24" i="11"/>
  <c r="AJ24" i="11"/>
  <c r="AE9" i="16"/>
  <c r="AA9" i="16"/>
  <c r="AC9" i="16"/>
  <c r="AE7" i="16"/>
  <c r="AL21" i="11"/>
  <c r="AJ21" i="11"/>
  <c r="AJ20" i="11"/>
  <c r="AL20" i="11"/>
  <c r="AL17" i="11"/>
  <c r="AJ17" i="11"/>
  <c r="AJ10" i="11"/>
  <c r="AL10" i="11"/>
  <c r="AN41" i="11"/>
  <c r="AL40" i="11"/>
  <c r="AJ40" i="11"/>
  <c r="AG11" i="16"/>
  <c r="AC11" i="16"/>
  <c r="AA11" i="16"/>
  <c r="AE14" i="16"/>
  <c r="AP31" i="11"/>
  <c r="AP39" i="11"/>
  <c r="AN40" i="11"/>
  <c r="AP40" i="11"/>
  <c r="AP12" i="11"/>
  <c r="AN17" i="11"/>
  <c r="AN12" i="11"/>
  <c r="AN39" i="11"/>
  <c r="AP30" i="11"/>
  <c r="AN26" i="11"/>
  <c r="AN22" i="11"/>
  <c r="AP29" i="11"/>
  <c r="AN28" i="11"/>
  <c r="AN21" i="11"/>
  <c r="AN37" i="11"/>
  <c r="AN24" i="11"/>
  <c r="AN18" i="11"/>
  <c r="AN9" i="11"/>
  <c r="AP10" i="11"/>
  <c r="AN14" i="11"/>
  <c r="AP21" i="11"/>
  <c r="AP23" i="11"/>
  <c r="AN13" i="11"/>
  <c r="AN25" i="11"/>
  <c r="AN31" i="11"/>
  <c r="AP26" i="11"/>
  <c r="AN23" i="11"/>
  <c r="AL19" i="11"/>
  <c r="AE6" i="16"/>
  <c r="AL37" i="11"/>
  <c r="AJ37" i="11"/>
  <c r="AP33" i="11"/>
  <c r="AN33" i="11"/>
  <c r="AJ34" i="11"/>
  <c r="AN34" i="11"/>
  <c r="AP34" i="11"/>
  <c r="AN36" i="11"/>
  <c r="K21" i="8" s="1"/>
  <c r="AL39" i="11"/>
  <c r="AJ39" i="11"/>
  <c r="AN30" i="11"/>
  <c r="AN38" i="11"/>
  <c r="AP38" i="11"/>
  <c r="AP8" i="11"/>
  <c r="AJ23" i="11"/>
  <c r="AJ28" i="11"/>
  <c r="AJ15" i="11"/>
  <c r="AN10" i="11"/>
  <c r="AP9" i="11"/>
  <c r="AP16" i="11"/>
  <c r="AL23" i="11"/>
  <c r="AP14" i="11"/>
  <c r="AL15" i="11"/>
  <c r="AA7" i="16"/>
  <c r="AE10" i="16"/>
  <c r="AA10" i="16"/>
  <c r="AC10" i="16"/>
  <c r="AG8" i="16"/>
  <c r="AA8" i="16"/>
  <c r="AC8" i="16"/>
  <c r="AC12" i="16"/>
  <c r="AG12" i="16"/>
  <c r="AE11" i="16"/>
  <c r="AG10" i="16"/>
  <c r="AA12" i="16"/>
  <c r="AP17" i="11"/>
  <c r="AL13" i="11"/>
  <c r="AN11" i="11"/>
  <c r="AP11" i="11"/>
  <c r="AP15" i="11"/>
  <c r="AL16" i="11"/>
  <c r="AJ16" i="11"/>
  <c r="B38" i="11" s="1"/>
  <c r="AL11" i="11"/>
  <c r="AJ11" i="11"/>
  <c r="AN15" i="11"/>
  <c r="AP24" i="11"/>
  <c r="AP25" i="11"/>
  <c r="AP22" i="11"/>
  <c r="AN29" i="11"/>
  <c r="AP37" i="11"/>
  <c r="AP18" i="11"/>
  <c r="AL34" i="11"/>
  <c r="AP13" i="11"/>
  <c r="AE8" i="16"/>
  <c r="AP19" i="11"/>
  <c r="AN19" i="11"/>
  <c r="AP27" i="11"/>
  <c r="AL14" i="11"/>
  <c r="AJ14" i="11"/>
  <c r="AP36" i="11"/>
  <c r="AP28" i="11"/>
  <c r="AP20" i="11"/>
  <c r="AN20" i="11"/>
  <c r="AN32" i="11"/>
  <c r="AP32" i="11"/>
  <c r="AL12" i="11"/>
  <c r="AJ12" i="11"/>
  <c r="AL18" i="11"/>
  <c r="AJ18" i="11"/>
  <c r="AG9" i="16"/>
  <c r="AE13" i="16"/>
  <c r="AG13" i="16"/>
  <c r="A43" i="15" l="1"/>
  <c r="A42" i="15"/>
  <c r="K12" i="8"/>
  <c r="B31" i="11"/>
  <c r="B26" i="11"/>
  <c r="B29" i="11"/>
  <c r="B33" i="11"/>
  <c r="K8" i="8"/>
  <c r="B41" i="15"/>
  <c r="B34" i="15"/>
  <c r="B36" i="15"/>
  <c r="B40" i="15"/>
  <c r="A39" i="15"/>
  <c r="B10" i="15"/>
  <c r="B13" i="15"/>
  <c r="B25" i="11"/>
  <c r="B31" i="15"/>
  <c r="B11" i="15"/>
  <c r="A38" i="15"/>
  <c r="B30" i="11"/>
  <c r="B16" i="15"/>
  <c r="B35" i="15"/>
  <c r="B33" i="15"/>
  <c r="B32" i="15"/>
  <c r="G10" i="8"/>
  <c r="G8" i="8"/>
  <c r="B30" i="15"/>
  <c r="B29" i="15"/>
  <c r="A28" i="15"/>
  <c r="A24" i="15"/>
  <c r="F16" i="8"/>
  <c r="A20" i="15"/>
  <c r="B22" i="11"/>
  <c r="B27" i="11"/>
  <c r="B24" i="11"/>
  <c r="J16" i="8"/>
  <c r="B19" i="15"/>
  <c r="B15" i="15"/>
  <c r="B12" i="15"/>
  <c r="B21" i="11"/>
  <c r="K7" i="8"/>
  <c r="B9" i="15"/>
  <c r="B7" i="15"/>
  <c r="B8" i="15"/>
  <c r="B18" i="11"/>
  <c r="B11" i="11"/>
  <c r="F14" i="8"/>
  <c r="J7" i="8"/>
  <c r="B40" i="11"/>
  <c r="B10" i="11"/>
  <c r="A41" i="11"/>
  <c r="A40" i="15"/>
  <c r="E5" i="13"/>
  <c r="A36" i="11"/>
  <c r="G11" i="8"/>
  <c r="B38" i="15"/>
  <c r="B36" i="11"/>
  <c r="K14" i="8"/>
  <c r="K10" i="8"/>
  <c r="K9" i="8"/>
  <c r="A28" i="11"/>
  <c r="A35" i="11"/>
  <c r="K11" i="8"/>
  <c r="A18" i="15"/>
  <c r="B39" i="15"/>
  <c r="B17" i="15"/>
  <c r="A14" i="15"/>
  <c r="B21" i="15"/>
  <c r="G9" i="8"/>
  <c r="B20" i="11"/>
  <c r="A25" i="15"/>
  <c r="A23" i="15"/>
  <c r="A37" i="15"/>
  <c r="A40" i="11"/>
  <c r="A38" i="11"/>
  <c r="B37" i="11"/>
  <c r="A34" i="11"/>
  <c r="B39" i="11"/>
  <c r="A15" i="11"/>
  <c r="B23" i="11"/>
  <c r="B16" i="11"/>
  <c r="A19" i="11"/>
  <c r="A27" i="15"/>
  <c r="A36" i="15"/>
  <c r="A30" i="15"/>
  <c r="A35" i="15"/>
  <c r="A34" i="15"/>
  <c r="B17" i="11"/>
  <c r="A13" i="11"/>
  <c r="A14" i="11"/>
  <c r="B12" i="11"/>
  <c r="G15" i="13"/>
  <c r="G48" i="8"/>
  <c r="B34" i="11"/>
  <c r="G20" i="13"/>
  <c r="A21" i="11"/>
  <c r="J15" i="8"/>
  <c r="A39" i="11"/>
  <c r="J8" i="8"/>
  <c r="J24" i="8"/>
  <c r="A8" i="11"/>
  <c r="A9" i="11"/>
  <c r="B22" i="15"/>
  <c r="A26" i="15"/>
  <c r="A17" i="15"/>
  <c r="E21" i="13"/>
  <c r="E10" i="13"/>
  <c r="B20" i="15"/>
  <c r="A20" i="11"/>
  <c r="A29" i="11"/>
  <c r="J21" i="8"/>
  <c r="A30" i="11"/>
  <c r="B28" i="15"/>
  <c r="A6" i="11"/>
  <c r="A12" i="11"/>
  <c r="B15" i="11"/>
  <c r="J18" i="8"/>
  <c r="J14" i="8"/>
  <c r="J25" i="8"/>
  <c r="J11" i="8"/>
  <c r="J12" i="8"/>
  <c r="J20" i="8"/>
  <c r="A25" i="11"/>
  <c r="B32" i="11"/>
  <c r="J27" i="8"/>
  <c r="G36" i="8"/>
  <c r="G10" i="13"/>
  <c r="G9" i="13"/>
  <c r="G35" i="8"/>
  <c r="G7" i="13"/>
  <c r="A33" i="11"/>
  <c r="B13" i="11"/>
  <c r="A16" i="11"/>
  <c r="G17" i="13"/>
  <c r="G42" i="8"/>
  <c r="J13" i="8"/>
  <c r="J23" i="8"/>
  <c r="J26" i="8"/>
  <c r="G12" i="13"/>
  <c r="A10" i="11"/>
  <c r="G5" i="13"/>
  <c r="G46" i="8"/>
  <c r="J10" i="8"/>
  <c r="A7" i="11"/>
  <c r="A18" i="11"/>
  <c r="A32" i="11"/>
  <c r="A17" i="11"/>
  <c r="A11" i="11"/>
  <c r="A22" i="11"/>
  <c r="A37" i="11"/>
  <c r="G16" i="13"/>
  <c r="G45" i="8"/>
  <c r="G41" i="8"/>
  <c r="A27" i="11"/>
  <c r="G23" i="13"/>
  <c r="G21" i="13"/>
  <c r="J17" i="8"/>
  <c r="A24" i="11"/>
  <c r="G33" i="8"/>
  <c r="B28" i="11"/>
  <c r="G34" i="8"/>
  <c r="G8" i="13"/>
  <c r="G19" i="13"/>
  <c r="G37" i="8"/>
  <c r="G43" i="8"/>
  <c r="G22" i="13"/>
  <c r="G44" i="8"/>
  <c r="G32" i="8"/>
  <c r="G39" i="8"/>
  <c r="G47" i="8"/>
  <c r="G38" i="8"/>
  <c r="B14" i="11"/>
  <c r="G18" i="13"/>
  <c r="B19" i="11"/>
  <c r="G30" i="8"/>
  <c r="G13" i="13"/>
  <c r="J19" i="8"/>
  <c r="J22" i="8"/>
  <c r="G6" i="13"/>
  <c r="A31" i="11"/>
  <c r="G40" i="8"/>
  <c r="G11" i="13"/>
  <c r="A26" i="11"/>
  <c r="J9" i="8"/>
  <c r="G14" i="13"/>
  <c r="G31" i="8"/>
  <c r="A23" i="11"/>
  <c r="A16" i="15"/>
  <c r="F20" i="8"/>
  <c r="E14" i="13"/>
  <c r="E15" i="13"/>
  <c r="A22" i="15"/>
  <c r="F8" i="8"/>
  <c r="B27" i="15"/>
  <c r="F17" i="8"/>
  <c r="A29" i="15"/>
  <c r="E8" i="13"/>
  <c r="E17" i="13"/>
  <c r="F25" i="8"/>
  <c r="B25" i="15"/>
  <c r="A33" i="15"/>
  <c r="F7" i="8"/>
  <c r="B18" i="15"/>
  <c r="E9" i="13"/>
  <c r="E19" i="13"/>
  <c r="E22" i="13"/>
  <c r="F12" i="8"/>
  <c r="F15" i="8"/>
  <c r="E13" i="13"/>
  <c r="E7" i="13"/>
  <c r="E12" i="13"/>
  <c r="F9" i="8"/>
  <c r="F26" i="8"/>
  <c r="A10" i="15"/>
  <c r="B23" i="15"/>
  <c r="A13" i="15"/>
  <c r="A8" i="15"/>
  <c r="E23" i="13"/>
  <c r="F22" i="8"/>
  <c r="B26" i="15"/>
  <c r="F23" i="8"/>
  <c r="A11" i="15"/>
  <c r="A21" i="15"/>
  <c r="F18" i="8"/>
  <c r="F21" i="8"/>
  <c r="E11" i="13"/>
  <c r="E6" i="13"/>
  <c r="E18" i="13"/>
  <c r="F13" i="8"/>
  <c r="G7" i="8"/>
  <c r="A12" i="15"/>
  <c r="B24" i="15"/>
  <c r="A15" i="15"/>
  <c r="F19" i="8"/>
  <c r="F10" i="8"/>
  <c r="E20" i="13"/>
  <c r="E16" i="13"/>
  <c r="A9" i="15"/>
  <c r="F11" i="8"/>
  <c r="F24" i="8"/>
  <c r="A19" i="15"/>
  <c r="A7" i="15"/>
  <c r="A31" i="15"/>
  <c r="A32" i="15"/>
  <c r="B14" i="15"/>
  <c r="C29" i="5" l="1"/>
  <c r="C36" i="5"/>
  <c r="AD36" i="5" s="1"/>
  <c r="C22" i="5"/>
  <c r="C9" i="5"/>
  <c r="C24" i="5"/>
  <c r="C17" i="5"/>
  <c r="C37" i="5"/>
  <c r="AD37" i="5" s="1"/>
  <c r="C26" i="5"/>
  <c r="C12" i="5"/>
  <c r="C20" i="5"/>
  <c r="C27" i="5"/>
  <c r="C18" i="5"/>
  <c r="C19" i="5"/>
  <c r="C32" i="5"/>
  <c r="C11" i="5"/>
  <c r="C8" i="5"/>
  <c r="C31" i="5"/>
  <c r="C21" i="5"/>
  <c r="C28" i="5"/>
  <c r="C39" i="5"/>
  <c r="AD39" i="5" s="1"/>
  <c r="C38" i="5"/>
  <c r="AD38" i="5" s="1"/>
  <c r="C16" i="5"/>
  <c r="C33" i="5"/>
  <c r="C13" i="5"/>
  <c r="C40" i="5"/>
  <c r="AD40" i="5" s="1"/>
  <c r="C6" i="5"/>
  <c r="C10" i="5"/>
  <c r="C25" i="5"/>
  <c r="C30" i="5"/>
  <c r="C34" i="5"/>
  <c r="C35" i="5"/>
  <c r="AD35" i="5" s="1"/>
  <c r="C15" i="5"/>
  <c r="C23" i="5"/>
  <c r="C14" i="5"/>
  <c r="C7" i="5"/>
  <c r="AD10" i="5" l="1"/>
  <c r="AK10" i="5" s="1"/>
  <c r="AD24" i="5"/>
  <c r="AI24" i="5" s="1"/>
  <c r="AG24" i="5"/>
  <c r="AE24" i="5"/>
  <c r="AD34" i="5"/>
  <c r="AK34" i="5" s="1"/>
  <c r="AD16" i="5"/>
  <c r="AD7" i="5"/>
  <c r="AD9" i="5"/>
  <c r="AD6" i="5"/>
  <c r="AD8" i="5"/>
  <c r="AD33" i="5"/>
  <c r="AI33" i="5" s="1"/>
  <c r="AD12" i="5"/>
  <c r="AD26" i="5"/>
  <c r="AD30" i="5"/>
  <c r="AD32" i="5"/>
  <c r="AE32" i="5" s="1"/>
  <c r="AD23" i="5"/>
  <c r="AD31" i="5"/>
  <c r="AI31" i="5" s="1"/>
  <c r="AD13" i="5"/>
  <c r="AD29" i="5"/>
  <c r="AI29" i="5" s="1"/>
  <c r="AD25" i="5"/>
  <c r="AD28" i="5"/>
  <c r="AD27" i="5"/>
  <c r="AD22" i="5"/>
  <c r="AD21" i="5"/>
  <c r="AD18" i="5"/>
  <c r="AE18" i="5" s="1"/>
  <c r="AD19" i="5"/>
  <c r="AD20" i="5"/>
  <c r="AD14" i="5"/>
  <c r="AI14" i="5" s="1"/>
  <c r="AD17" i="5"/>
  <c r="AK17" i="5" s="1"/>
  <c r="AD11" i="5"/>
  <c r="AD15" i="5"/>
  <c r="AK15" i="5" s="1"/>
  <c r="AG22" i="5"/>
  <c r="AE22" i="5"/>
  <c r="AG12" i="5" l="1"/>
  <c r="AK30" i="5"/>
  <c r="AE30" i="5"/>
  <c r="AG30" i="5"/>
  <c r="AK29" i="5"/>
  <c r="AE10" i="5"/>
  <c r="AG10" i="5"/>
  <c r="AK24" i="5"/>
  <c r="AI10" i="5"/>
  <c r="AI25" i="5"/>
  <c r="AK23" i="5"/>
  <c r="AE23" i="5"/>
  <c r="AG23" i="5"/>
  <c r="AK26" i="5"/>
  <c r="AG18" i="5"/>
  <c r="AI22" i="5"/>
  <c r="AG20" i="5"/>
  <c r="AE21" i="5"/>
  <c r="AG21" i="5"/>
  <c r="AI18" i="5"/>
  <c r="AE8" i="5"/>
  <c r="AG8" i="5"/>
  <c r="AK6" i="5"/>
  <c r="AE6" i="5"/>
  <c r="AG6" i="5"/>
  <c r="AI15" i="5"/>
  <c r="AI7" i="5"/>
  <c r="AG13" i="5"/>
  <c r="AI9" i="5"/>
  <c r="AE9" i="5"/>
  <c r="AG9" i="5"/>
  <c r="AG7" i="5"/>
  <c r="AE7" i="5"/>
  <c r="I11" i="8"/>
  <c r="AK21" i="5"/>
  <c r="AI8" i="5"/>
  <c r="AG15" i="5"/>
  <c r="AI32" i="5"/>
  <c r="AI34" i="5"/>
  <c r="AG31" i="5"/>
  <c r="AE15" i="5"/>
  <c r="AG33" i="5"/>
  <c r="AI17" i="5"/>
  <c r="AE33" i="5"/>
  <c r="AK32" i="5"/>
  <c r="AE31" i="5"/>
  <c r="AK8" i="5"/>
  <c r="AK12" i="5"/>
  <c r="AE25" i="5"/>
  <c r="AI6" i="5"/>
  <c r="AK9" i="5"/>
  <c r="AG25" i="5"/>
  <c r="AK7" i="5"/>
  <c r="AI12" i="5"/>
  <c r="AI26" i="5"/>
  <c r="AG28" i="5"/>
  <c r="AI28" i="5"/>
  <c r="AK28" i="5"/>
  <c r="AK16" i="5"/>
  <c r="AE16" i="5"/>
  <c r="AG16" i="5"/>
  <c r="AI27" i="5"/>
  <c r="AG27" i="5"/>
  <c r="AE27" i="5"/>
  <c r="AK14" i="5"/>
  <c r="AE14" i="5"/>
  <c r="AG14" i="5"/>
  <c r="AK25" i="5"/>
  <c r="AK33" i="5"/>
  <c r="AK27" i="5"/>
  <c r="AK20" i="5"/>
  <c r="AI20" i="5"/>
  <c r="AI30" i="5"/>
  <c r="AG32" i="5"/>
  <c r="AI23" i="5"/>
  <c r="AK31" i="5"/>
  <c r="AI19" i="5"/>
  <c r="AG19" i="5"/>
  <c r="AE19" i="5"/>
  <c r="AE28" i="5"/>
  <c r="AE13" i="5"/>
  <c r="AE12" i="5"/>
  <c r="AG26" i="5"/>
  <c r="AE26" i="5"/>
  <c r="AE29" i="5"/>
  <c r="AG29" i="5"/>
  <c r="AG11" i="5"/>
  <c r="AK11" i="5"/>
  <c r="AI11" i="5"/>
  <c r="AI21" i="5"/>
  <c r="AK19" i="5"/>
  <c r="AI16" i="5"/>
  <c r="AE20" i="5"/>
  <c r="AE11" i="5"/>
  <c r="AK22" i="5"/>
  <c r="AK18" i="5"/>
  <c r="AG17" i="5"/>
  <c r="AE17" i="5"/>
  <c r="AI13" i="5"/>
  <c r="AK13" i="5"/>
  <c r="I17" i="8"/>
  <c r="B22" i="5"/>
  <c r="B30" i="5" l="1"/>
  <c r="I13" i="8"/>
  <c r="B23" i="5"/>
  <c r="I8" i="8"/>
  <c r="B18" i="5"/>
  <c r="I10" i="8"/>
  <c r="B24" i="5"/>
  <c r="I9" i="8"/>
  <c r="B21" i="5"/>
  <c r="H16" i="8"/>
  <c r="N16" i="8" s="1"/>
  <c r="B6" i="5"/>
  <c r="B8" i="5"/>
  <c r="B7" i="5"/>
  <c r="A10" i="5"/>
  <c r="B9" i="5"/>
  <c r="I14" i="8"/>
  <c r="B15" i="5"/>
  <c r="A34" i="5"/>
  <c r="A17" i="5"/>
  <c r="B31" i="5"/>
  <c r="A26" i="5"/>
  <c r="A12" i="5"/>
  <c r="B16" i="5"/>
  <c r="B14" i="5"/>
  <c r="A28" i="5"/>
  <c r="B27" i="5"/>
  <c r="A20" i="5"/>
  <c r="H15" i="8"/>
  <c r="A31" i="5"/>
  <c r="H20" i="8"/>
  <c r="B29" i="5"/>
  <c r="B19" i="5"/>
  <c r="B26" i="5"/>
  <c r="B32" i="5"/>
  <c r="B13" i="5"/>
  <c r="A11" i="5"/>
  <c r="A25" i="5"/>
  <c r="A33" i="5"/>
  <c r="A8" i="5"/>
  <c r="A13" i="5"/>
  <c r="A14" i="5"/>
  <c r="A32" i="5"/>
  <c r="A19" i="5"/>
  <c r="B33" i="5"/>
  <c r="A22" i="5"/>
  <c r="A30" i="5"/>
  <c r="H12" i="8"/>
  <c r="A23" i="5"/>
  <c r="H14" i="8"/>
  <c r="F10" i="13"/>
  <c r="H10" i="13" s="1"/>
  <c r="H17" i="8"/>
  <c r="F44" i="8"/>
  <c r="F39" i="8"/>
  <c r="H10" i="8"/>
  <c r="F32" i="8"/>
  <c r="H11" i="8"/>
  <c r="H24" i="8"/>
  <c r="A21" i="5"/>
  <c r="F6" i="13"/>
  <c r="F30" i="8"/>
  <c r="A24" i="5"/>
  <c r="H22" i="8"/>
  <c r="H26" i="8"/>
  <c r="I7" i="8"/>
  <c r="A7" i="5"/>
  <c r="H7" i="8"/>
  <c r="A9" i="5"/>
  <c r="B20" i="5"/>
  <c r="F33" i="8"/>
  <c r="F14" i="13"/>
  <c r="F48" i="8"/>
  <c r="F13" i="13"/>
  <c r="H13" i="13" s="1"/>
  <c r="A6" i="5"/>
  <c r="H8" i="8"/>
  <c r="H21" i="8"/>
  <c r="F41" i="8"/>
  <c r="H23" i="8"/>
  <c r="F34" i="8"/>
  <c r="H19" i="8"/>
  <c r="B10" i="5"/>
  <c r="F38" i="8"/>
  <c r="F47" i="8"/>
  <c r="F31" i="8"/>
  <c r="B28" i="5"/>
  <c r="F23" i="13"/>
  <c r="H23" i="13" s="1"/>
  <c r="F19" i="13"/>
  <c r="F42" i="8"/>
  <c r="B17" i="5"/>
  <c r="F36" i="8"/>
  <c r="F20" i="13"/>
  <c r="H20" i="13" s="1"/>
  <c r="F45" i="8"/>
  <c r="F35" i="8"/>
  <c r="F8" i="13"/>
  <c r="H8" i="13" s="1"/>
  <c r="F22" i="13"/>
  <c r="F18" i="13"/>
  <c r="A29" i="5"/>
  <c r="B12" i="5"/>
  <c r="F16" i="13"/>
  <c r="H16" i="13" s="1"/>
  <c r="F43" i="8"/>
  <c r="F7" i="13"/>
  <c r="B11" i="5"/>
  <c r="B25" i="5"/>
  <c r="F21" i="13"/>
  <c r="F17" i="13"/>
  <c r="F37" i="8"/>
  <c r="F5" i="13"/>
  <c r="H5" i="13" s="1"/>
  <c r="F15" i="13"/>
  <c r="H25" i="8"/>
  <c r="H13" i="8"/>
  <c r="A18" i="5"/>
  <c r="F12" i="13"/>
  <c r="H12" i="13" s="1"/>
  <c r="F40" i="8"/>
  <c r="F9" i="13"/>
  <c r="H9" i="13" s="1"/>
  <c r="F46" i="8"/>
  <c r="F11" i="13"/>
  <c r="H9" i="8"/>
  <c r="A16" i="5"/>
  <c r="H18" i="8"/>
  <c r="A27" i="5"/>
  <c r="A15" i="5"/>
  <c r="H33" i="8" l="1"/>
  <c r="H45" i="8"/>
  <c r="H46" i="8"/>
  <c r="H47" i="8"/>
  <c r="H42" i="8"/>
  <c r="H43" i="8"/>
  <c r="H37" i="8"/>
  <c r="H36" i="8"/>
  <c r="H38" i="8"/>
  <c r="H34" i="8"/>
  <c r="H40" i="8"/>
  <c r="H48" i="8"/>
  <c r="H32" i="8"/>
  <c r="H39" i="8"/>
  <c r="H35" i="8"/>
  <c r="H41" i="8"/>
  <c r="H30" i="8"/>
  <c r="H44" i="8"/>
  <c r="H31" i="8"/>
  <c r="J19" i="13"/>
  <c r="K15" i="13"/>
  <c r="J17" i="13"/>
  <c r="K16" i="13"/>
  <c r="J22" i="13"/>
  <c r="K21" i="13"/>
  <c r="J10" i="13"/>
  <c r="K12" i="13"/>
  <c r="J8" i="13"/>
  <c r="K11" i="13"/>
  <c r="J11" i="13"/>
  <c r="K7" i="13"/>
  <c r="J7" i="13"/>
  <c r="H14" i="13"/>
  <c r="J14" i="13"/>
  <c r="J21" i="13"/>
  <c r="J18" i="13"/>
  <c r="J23" i="13"/>
  <c r="L20" i="8" s="1"/>
  <c r="K23" i="13"/>
  <c r="M20" i="8" s="1"/>
  <c r="K17" i="13"/>
  <c r="H6" i="13"/>
  <c r="K22" i="13"/>
  <c r="K5" i="13"/>
  <c r="H19" i="13"/>
  <c r="K14" i="13"/>
  <c r="H22" i="13"/>
  <c r="H17" i="13"/>
  <c r="K13" i="13"/>
  <c r="J13" i="13"/>
  <c r="J15" i="13"/>
  <c r="H18" i="13"/>
  <c r="H15" i="13"/>
  <c r="K18" i="13"/>
  <c r="J5" i="13"/>
  <c r="J12" i="13"/>
  <c r="H11" i="13"/>
  <c r="H21" i="13"/>
  <c r="K6" i="13"/>
  <c r="K19" i="13"/>
  <c r="J6" i="13"/>
  <c r="H7" i="13"/>
  <c r="K20" i="13"/>
  <c r="J16" i="13"/>
  <c r="J20" i="13"/>
  <c r="K10" i="13"/>
  <c r="K9" i="13"/>
  <c r="K8" i="13"/>
  <c r="J9" i="13"/>
  <c r="M7" i="8" l="1"/>
  <c r="L7" i="8"/>
  <c r="L8" i="8"/>
  <c r="M8" i="8"/>
  <c r="B33" i="8"/>
  <c r="B49" i="8"/>
  <c r="B38" i="8"/>
  <c r="B43" i="8"/>
  <c r="B31" i="8"/>
  <c r="B35" i="8"/>
  <c r="B34" i="8"/>
  <c r="B39" i="8"/>
  <c r="B44" i="8"/>
  <c r="B30" i="8"/>
  <c r="B45" i="8"/>
  <c r="B36" i="8"/>
  <c r="B32" i="8"/>
  <c r="B48" i="8"/>
  <c r="B46" i="8"/>
  <c r="B37" i="8"/>
  <c r="B41" i="8"/>
  <c r="B47" i="8"/>
  <c r="B40" i="8"/>
  <c r="B42" i="8"/>
  <c r="L18" i="8"/>
  <c r="N20" i="8"/>
  <c r="M17" i="8"/>
  <c r="L13" i="8"/>
  <c r="M13" i="8"/>
  <c r="L21" i="8"/>
  <c r="L22" i="8"/>
  <c r="M18" i="8"/>
  <c r="M22" i="8"/>
  <c r="M21" i="8"/>
  <c r="L19" i="8"/>
  <c r="L23" i="8"/>
  <c r="L24" i="8"/>
  <c r="L17" i="8"/>
  <c r="M25" i="8"/>
  <c r="M24" i="8"/>
  <c r="M23" i="8"/>
  <c r="M19" i="8"/>
  <c r="L15" i="8"/>
  <c r="L25" i="8"/>
  <c r="M15" i="8"/>
  <c r="M14" i="8"/>
  <c r="L26" i="8"/>
  <c r="M26" i="8"/>
  <c r="L14" i="8"/>
  <c r="L10" i="8"/>
  <c r="M12" i="8"/>
  <c r="M11" i="8"/>
  <c r="L11" i="8"/>
  <c r="M10" i="8"/>
  <c r="L12" i="8"/>
  <c r="L9" i="8"/>
  <c r="M9" i="8"/>
  <c r="B9" i="13"/>
  <c r="B18" i="13"/>
  <c r="B17" i="13"/>
  <c r="B10" i="13"/>
  <c r="B5" i="13"/>
  <c r="B20" i="13"/>
  <c r="B13" i="13"/>
  <c r="B14" i="13"/>
  <c r="B22" i="13"/>
  <c r="B6" i="13"/>
  <c r="B16" i="13"/>
  <c r="B11" i="13"/>
  <c r="B19" i="13"/>
  <c r="B12" i="13"/>
  <c r="B23" i="13"/>
  <c r="B7" i="13"/>
  <c r="B21" i="13"/>
  <c r="B15" i="13"/>
  <c r="N7" i="8" l="1"/>
  <c r="N8" i="8"/>
  <c r="N18" i="8"/>
  <c r="N17" i="8"/>
  <c r="N13" i="8"/>
  <c r="N21" i="8"/>
  <c r="N22" i="8"/>
  <c r="N19" i="8"/>
  <c r="N25" i="8"/>
  <c r="N23" i="8"/>
  <c r="N15" i="8"/>
  <c r="N24" i="8"/>
  <c r="N26" i="8"/>
  <c r="N14" i="8"/>
  <c r="N10" i="8"/>
  <c r="N12" i="8"/>
  <c r="N11" i="8"/>
  <c r="N9" i="8"/>
  <c r="B15" i="8" l="1"/>
  <c r="B19" i="8"/>
  <c r="B11" i="8"/>
  <c r="B22" i="8"/>
  <c r="B23" i="8"/>
  <c r="B17" i="8"/>
  <c r="B14" i="8"/>
  <c r="B20" i="8"/>
  <c r="B24" i="8"/>
  <c r="B9" i="8"/>
  <c r="B18" i="8"/>
  <c r="B25" i="8"/>
  <c r="B8" i="8"/>
  <c r="B16" i="8"/>
  <c r="B7" i="8"/>
  <c r="B26" i="8"/>
  <c r="B13" i="8"/>
  <c r="B12" i="8"/>
  <c r="B21" i="8"/>
  <c r="B10" i="8"/>
</calcChain>
</file>

<file path=xl/sharedStrings.xml><?xml version="1.0" encoding="utf-8"?>
<sst xmlns="http://schemas.openxmlformats.org/spreadsheetml/2006/main" count="940" uniqueCount="428">
  <si>
    <t>Article n°1 :</t>
  </si>
  <si>
    <t>Dans le but de promouvoir la pratique du cyclisme chez les jeunes, les Comités Départementaux du
Bas-Rhin et du Haut-Rhin par l'intermédiaire du CLAC organisent pendant la saison 2024 un</t>
  </si>
  <si>
    <t>challenge dénommé « TROPHÉE ALSACE JEUNES CYCLISTES - TAJC ».</t>
  </si>
  <si>
    <t>Article n°2 :</t>
  </si>
  <si>
    <t>Ce challenge concerne les jeunes licenciés des Écoles de Cyclisme du Bas-Rhin et du Haut-Rhin. Il se</t>
  </si>
  <si>
    <t>déroulera sur l’ensemble des épreuves du calendrier alsacien.</t>
  </si>
  <si>
    <t>Article n°3 :</t>
  </si>
  <si>
    <t>Le challenge s’adresse aux licencié(e)s des catégories U7 à U15.</t>
  </si>
  <si>
    <t>Article n°4 :</t>
  </si>
  <si>
    <t>Toutes les épreuves (route et piste) organisées par les clubs du CD67 et du CD68 pendant la saison
2024 sont retenues pour le classement du challenge.</t>
  </si>
  <si>
    <t>Article n°5 :</t>
  </si>
  <si>
    <t>a.</t>
  </si>
  <si>
    <r>
      <t xml:space="preserve">Classement individuel : </t>
    </r>
    <r>
      <rPr>
        <sz val="11"/>
        <color indexed="8"/>
        <rFont val="Calibri"/>
        <family val="2"/>
      </rPr>
      <t>les points attribués sont :</t>
    </r>
  </si>
  <si>
    <t>Place</t>
  </si>
  <si>
    <t>Places</t>
  </si>
  <si>
    <t>Points</t>
  </si>
  <si>
    <r>
      <t>1</t>
    </r>
    <r>
      <rPr>
        <sz val="7"/>
        <color indexed="8"/>
        <rFont val="Calibri"/>
        <family val="2"/>
      </rPr>
      <t>er</t>
    </r>
  </si>
  <si>
    <t>70 pts</t>
  </si>
  <si>
    <r>
      <t>16</t>
    </r>
    <r>
      <rPr>
        <sz val="7"/>
        <color indexed="8"/>
        <rFont val="Calibri"/>
        <family val="2"/>
      </rPr>
      <t>ème</t>
    </r>
  </si>
  <si>
    <t>30 pts</t>
  </si>
  <si>
    <r>
      <t>2</t>
    </r>
    <r>
      <rPr>
        <sz val="7"/>
        <color indexed="8"/>
        <rFont val="Calibri"/>
        <family val="2"/>
      </rPr>
      <t>ème</t>
    </r>
  </si>
  <si>
    <t>64 pts</t>
  </si>
  <si>
    <r>
      <t>17</t>
    </r>
    <r>
      <rPr>
        <sz val="7"/>
        <color indexed="8"/>
        <rFont val="Calibri"/>
        <family val="2"/>
      </rPr>
      <t>ème</t>
    </r>
  </si>
  <si>
    <t>28 pts</t>
  </si>
  <si>
    <r>
      <t>3</t>
    </r>
    <r>
      <rPr>
        <sz val="7"/>
        <color indexed="8"/>
        <rFont val="Calibri"/>
        <family val="2"/>
      </rPr>
      <t>ème</t>
    </r>
  </si>
  <si>
    <t>60 pts</t>
  </si>
  <si>
    <r>
      <t>18</t>
    </r>
    <r>
      <rPr>
        <sz val="7"/>
        <color indexed="8"/>
        <rFont val="Calibri"/>
        <family val="2"/>
      </rPr>
      <t>ème</t>
    </r>
  </si>
  <si>
    <t>26 pts</t>
  </si>
  <si>
    <r>
      <t>4</t>
    </r>
    <r>
      <rPr>
        <sz val="7"/>
        <color indexed="8"/>
        <rFont val="Calibri"/>
        <family val="2"/>
      </rPr>
      <t>ème</t>
    </r>
  </si>
  <si>
    <t>56 pts</t>
  </si>
  <si>
    <r>
      <t>19</t>
    </r>
    <r>
      <rPr>
        <sz val="7"/>
        <color indexed="8"/>
        <rFont val="Calibri"/>
        <family val="2"/>
      </rPr>
      <t>ème</t>
    </r>
  </si>
  <si>
    <t>24 pts</t>
  </si>
  <si>
    <r>
      <t>5</t>
    </r>
    <r>
      <rPr>
        <sz val="7"/>
        <color indexed="8"/>
        <rFont val="Calibri"/>
        <family val="2"/>
      </rPr>
      <t>ème</t>
    </r>
  </si>
  <si>
    <t>52 pts</t>
  </si>
  <si>
    <r>
      <t>20</t>
    </r>
    <r>
      <rPr>
        <sz val="7"/>
        <color indexed="8"/>
        <rFont val="Calibri"/>
        <family val="2"/>
      </rPr>
      <t>ème</t>
    </r>
  </si>
  <si>
    <t>22 pts</t>
  </si>
  <si>
    <r>
      <t>6</t>
    </r>
    <r>
      <rPr>
        <sz val="7"/>
        <color indexed="8"/>
        <rFont val="Calibri"/>
        <family val="2"/>
      </rPr>
      <t>ème</t>
    </r>
  </si>
  <si>
    <t>50 pts</t>
  </si>
  <si>
    <r>
      <t>21</t>
    </r>
    <r>
      <rPr>
        <sz val="7"/>
        <color indexed="8"/>
        <rFont val="Calibri"/>
        <family val="2"/>
      </rPr>
      <t>ème</t>
    </r>
  </si>
  <si>
    <t>20 pts</t>
  </si>
  <si>
    <r>
      <t>7</t>
    </r>
    <r>
      <rPr>
        <sz val="7"/>
        <color indexed="8"/>
        <rFont val="Calibri"/>
        <family val="2"/>
      </rPr>
      <t>ème</t>
    </r>
  </si>
  <si>
    <t>48 pts</t>
  </si>
  <si>
    <r>
      <t>22</t>
    </r>
    <r>
      <rPr>
        <sz val="7"/>
        <color indexed="8"/>
        <rFont val="Calibri"/>
        <family val="2"/>
      </rPr>
      <t>ème</t>
    </r>
  </si>
  <si>
    <t>18 pts</t>
  </si>
  <si>
    <r>
      <t>8</t>
    </r>
    <r>
      <rPr>
        <sz val="7"/>
        <color indexed="8"/>
        <rFont val="Calibri"/>
        <family val="2"/>
      </rPr>
      <t>ème</t>
    </r>
  </si>
  <si>
    <t>46 pts</t>
  </si>
  <si>
    <r>
      <t>23</t>
    </r>
    <r>
      <rPr>
        <sz val="7"/>
        <color indexed="8"/>
        <rFont val="Calibri"/>
        <family val="2"/>
      </rPr>
      <t>ème</t>
    </r>
  </si>
  <si>
    <t>16 pts</t>
  </si>
  <si>
    <r>
      <t>9</t>
    </r>
    <r>
      <rPr>
        <sz val="7"/>
        <color indexed="8"/>
        <rFont val="Calibri"/>
        <family val="2"/>
      </rPr>
      <t>ème</t>
    </r>
  </si>
  <si>
    <t>44 pts</t>
  </si>
  <si>
    <r>
      <t>24</t>
    </r>
    <r>
      <rPr>
        <sz val="7"/>
        <color indexed="8"/>
        <rFont val="Calibri"/>
        <family val="2"/>
      </rPr>
      <t>ème</t>
    </r>
  </si>
  <si>
    <t>14 pts</t>
  </si>
  <si>
    <r>
      <t>10</t>
    </r>
    <r>
      <rPr>
        <sz val="7"/>
        <color indexed="8"/>
        <rFont val="Calibri"/>
        <family val="2"/>
      </rPr>
      <t>ème</t>
    </r>
  </si>
  <si>
    <t>42 pts</t>
  </si>
  <si>
    <r>
      <t>25</t>
    </r>
    <r>
      <rPr>
        <sz val="7"/>
        <color indexed="8"/>
        <rFont val="Calibri"/>
        <family val="2"/>
      </rPr>
      <t>ème</t>
    </r>
  </si>
  <si>
    <t>12 pts</t>
  </si>
  <si>
    <r>
      <t>11</t>
    </r>
    <r>
      <rPr>
        <sz val="7"/>
        <color indexed="8"/>
        <rFont val="Calibri"/>
        <family val="2"/>
      </rPr>
      <t>ème</t>
    </r>
  </si>
  <si>
    <t>40 pts</t>
  </si>
  <si>
    <r>
      <t>26</t>
    </r>
    <r>
      <rPr>
        <sz val="7"/>
        <color indexed="8"/>
        <rFont val="Calibri"/>
        <family val="2"/>
      </rPr>
      <t>ème</t>
    </r>
  </si>
  <si>
    <t>10 pts</t>
  </si>
  <si>
    <r>
      <t>12</t>
    </r>
    <r>
      <rPr>
        <sz val="7"/>
        <color indexed="8"/>
        <rFont val="Calibri"/>
        <family val="2"/>
      </rPr>
      <t>ème</t>
    </r>
  </si>
  <si>
    <t>38 pts</t>
  </si>
  <si>
    <r>
      <t>27</t>
    </r>
    <r>
      <rPr>
        <sz val="7"/>
        <color indexed="8"/>
        <rFont val="Calibri"/>
        <family val="2"/>
      </rPr>
      <t>ème</t>
    </r>
  </si>
  <si>
    <t>8 pts</t>
  </si>
  <si>
    <r>
      <t>13</t>
    </r>
    <r>
      <rPr>
        <sz val="7"/>
        <color indexed="8"/>
        <rFont val="Calibri"/>
        <family val="2"/>
      </rPr>
      <t>ème</t>
    </r>
  </si>
  <si>
    <t>36 pts</t>
  </si>
  <si>
    <r>
      <t>28</t>
    </r>
    <r>
      <rPr>
        <sz val="7"/>
        <color indexed="8"/>
        <rFont val="Calibri"/>
        <family val="2"/>
      </rPr>
      <t>ème</t>
    </r>
  </si>
  <si>
    <t>6 pts</t>
  </si>
  <si>
    <r>
      <t>14</t>
    </r>
    <r>
      <rPr>
        <sz val="7"/>
        <color indexed="8"/>
        <rFont val="Calibri"/>
        <family val="2"/>
      </rPr>
      <t>ème</t>
    </r>
  </si>
  <si>
    <t>34 pts</t>
  </si>
  <si>
    <r>
      <t>29</t>
    </r>
    <r>
      <rPr>
        <sz val="7"/>
        <color indexed="8"/>
        <rFont val="Calibri"/>
        <family val="2"/>
      </rPr>
      <t>ème</t>
    </r>
  </si>
  <si>
    <t>4 pts</t>
  </si>
  <si>
    <r>
      <t>15</t>
    </r>
    <r>
      <rPr>
        <sz val="7"/>
        <color indexed="8"/>
        <rFont val="Calibri"/>
        <family val="2"/>
      </rPr>
      <t>ème</t>
    </r>
  </si>
  <si>
    <t>32 pts</t>
  </si>
  <si>
    <r>
      <t>30</t>
    </r>
    <r>
      <rPr>
        <sz val="7"/>
        <color indexed="8"/>
        <rFont val="Calibri"/>
        <family val="2"/>
      </rPr>
      <t xml:space="preserve">ème </t>
    </r>
    <r>
      <rPr>
        <sz val="11"/>
        <color indexed="8"/>
        <rFont val="Calibri"/>
        <family val="2"/>
      </rPr>
      <t>et +</t>
    </r>
  </si>
  <si>
    <t>2 pts</t>
  </si>
  <si>
    <r>
      <t xml:space="preserve">BARÈME
</t>
    </r>
    <r>
      <rPr>
        <sz val="11"/>
        <color indexed="8"/>
        <rFont val="Calibri"/>
        <family val="2"/>
      </rPr>
      <t>COURSE</t>
    </r>
  </si>
  <si>
    <t>35 pts</t>
  </si>
  <si>
    <t>15 pts</t>
  </si>
  <si>
    <t>13 pts</t>
  </si>
  <si>
    <t>11 pts</t>
  </si>
  <si>
    <t>25 pts</t>
  </si>
  <si>
    <t>9 pts</t>
  </si>
  <si>
    <t>23 pts</t>
  </si>
  <si>
    <t>7 pts</t>
  </si>
  <si>
    <t>21 pts</t>
  </si>
  <si>
    <t>5 pts</t>
  </si>
  <si>
    <t>19 pts</t>
  </si>
  <si>
    <t>3 pts</t>
  </si>
  <si>
    <t>17 pts</t>
  </si>
  <si>
    <t>1 pt</t>
  </si>
  <si>
    <t>b.</t>
  </si>
  <si>
    <r>
      <t xml:space="preserve">Classement par équipe : </t>
    </r>
    <r>
      <rPr>
        <sz val="11"/>
        <color indexed="8"/>
        <rFont val="Calibri"/>
        <family val="2"/>
      </rPr>
      <t>un classement par équipe sera réalisé à l’issue de la saison 2024 sur</t>
    </r>
  </si>
  <si>
    <t>la base des résultats finaux individuels des catégories U9, U11, U13 et U15, à partir des</t>
  </si>
  <si>
    <t>critères suivants :</t>
  </si>
  <si>
    <t>Les 2 meilleurs de chaque catégorie,</t>
  </si>
  <si>
    <t>Article n°6 :</t>
  </si>
  <si>
    <t>Récompenses</t>
  </si>
  <si>
    <t>La remise des récompenses sera la suivante :</t>
  </si>
  <si>
    <t>Récompenses au premier garçon et à la première fille de chaque catégorie ainsi qu'à</t>
  </si>
  <si>
    <t>l'équipe victorieuse.</t>
  </si>
  <si>
    <t>Il n'y aura pas de lots de compensation pour chaque participant.</t>
  </si>
  <si>
    <t>Notes :</t>
  </si>
  <si>
    <t>Les classements seront placés sous le contrôle du CLAC.</t>
  </si>
  <si>
    <t>Tout litige pouvant intervenir ponctuellement dans le cadre du Challenge sera traité par le CLAC à partir</t>
  </si>
  <si>
    <t>d’une demande écrite à son président.</t>
  </si>
  <si>
    <t>c.</t>
  </si>
  <si>
    <t>Le règlement FFC École de Cyclisme (titre IX) s’applique à toutes les épreuves.</t>
  </si>
  <si>
    <t>d.</t>
  </si>
  <si>
    <t>Lors des épreuves, chaque concurrent et/ou dirigeant devra respecter les directives de l’organisateur et
des arbitres EV sous peine de pénalités.</t>
  </si>
  <si>
    <t>e.</t>
  </si>
  <si>
    <t>Le présent règlement, approuvé par le CLAC et entériné par la commission technique des Comités</t>
  </si>
  <si>
    <t>Départementaux FFC 67 et 68 sera mis en ligne sur le site du Comité de chaque département.</t>
  </si>
  <si>
    <t>U15</t>
  </si>
  <si>
    <t>COURSES</t>
  </si>
  <si>
    <t>CONCOURS</t>
  </si>
  <si>
    <t>TOTAL</t>
  </si>
  <si>
    <t>VENDENHEIM</t>
  </si>
  <si>
    <t>NOM</t>
  </si>
  <si>
    <t>Prénom</t>
  </si>
  <si>
    <t>CLUB</t>
  </si>
  <si>
    <t>VC Wittenheim</t>
  </si>
  <si>
    <t>VC Eckwersheim</t>
  </si>
  <si>
    <t>MJC Buhl</t>
  </si>
  <si>
    <t>AC Thann</t>
  </si>
  <si>
    <t>U13</t>
  </si>
  <si>
    <t>U11</t>
  </si>
  <si>
    <t>U9</t>
  </si>
  <si>
    <t>Féminines</t>
  </si>
  <si>
    <t>1er</t>
  </si>
  <si>
    <t>2ème</t>
  </si>
  <si>
    <t>1ère</t>
  </si>
  <si>
    <t>Total point</t>
  </si>
  <si>
    <t>Filles</t>
  </si>
  <si>
    <t>D/H</t>
  </si>
  <si>
    <t>Les  classements seront effectués par leb CLAC. Ils seront mis en ligne sur les sites internet des Comités dans la semaine qui suit chaque épreuve.</t>
  </si>
  <si>
    <t xml:space="preserve">TROPHÉE ALSACE JEUNES CYCLISTES                                                    RÈGLEMENT 2024                   </t>
  </si>
  <si>
    <t>Classement pour équipe filles</t>
  </si>
  <si>
    <t>Classements pour équipe fille</t>
  </si>
  <si>
    <t>Classement pour équipe garçons</t>
  </si>
  <si>
    <r>
      <rPr>
        <b/>
        <sz val="10"/>
        <rFont val="Arial"/>
        <family val="2"/>
      </rPr>
      <t xml:space="preserve">BAREME                                                                                   </t>
    </r>
    <r>
      <rPr>
        <sz val="10"/>
        <rFont val="Arial"/>
        <family val="2"/>
      </rPr>
      <t xml:space="preserve"> CONCOURS</t>
    </r>
  </si>
  <si>
    <t>Classements</t>
  </si>
  <si>
    <t>Total</t>
  </si>
  <si>
    <t>Les 2 meilleures filles de 2 catégories différentes à partir de U9 (et différentes des « 2 meilleurs de chaque catégorie »).</t>
  </si>
  <si>
    <r>
      <rPr>
        <sz val="11"/>
        <color indexed="8"/>
        <rFont val="Courier New"/>
        <family val="3"/>
      </rPr>
      <t xml:space="preserve">o </t>
    </r>
    <r>
      <rPr>
        <sz val="11"/>
        <color indexed="8"/>
        <rFont val="Calibri"/>
        <family val="2"/>
      </rPr>
      <t xml:space="preserve">Soit un classement sur 10 coureurs maximums.
</t>
    </r>
    <r>
      <rPr>
        <sz val="11"/>
        <color indexed="8"/>
        <rFont val="Courier New"/>
        <family val="3"/>
      </rPr>
      <t xml:space="preserve">o </t>
    </r>
    <r>
      <rPr>
        <sz val="11"/>
        <color indexed="8"/>
        <rFont val="Calibri"/>
        <family val="2"/>
      </rPr>
      <t>Une équipe est classée à partir de 1 coureur.</t>
    </r>
  </si>
  <si>
    <t>WITTENHEIM</t>
  </si>
  <si>
    <t>SCHWENHEIM</t>
  </si>
  <si>
    <t>WAHLENHEIM</t>
  </si>
  <si>
    <t>ECKWERSHEIM</t>
  </si>
  <si>
    <t>AS La Steigeoise</t>
  </si>
  <si>
    <t>Munster Bike Club</t>
  </si>
  <si>
    <t>VC Ste Croix En Plaine</t>
  </si>
  <si>
    <t>WINTHERSHOUSE</t>
  </si>
  <si>
    <t>Concours</t>
  </si>
  <si>
    <t>Courses</t>
  </si>
  <si>
    <t>VC Sundgovia Altkirch</t>
  </si>
  <si>
    <t>Point class. Équipes</t>
  </si>
  <si>
    <t>VC Nord Alsace</t>
  </si>
  <si>
    <t>UC Haguenau</t>
  </si>
  <si>
    <t>VCU Schwenheim</t>
  </si>
  <si>
    <t>GUEBERSCHWIHR</t>
  </si>
  <si>
    <t>BMX Cernay</t>
  </si>
  <si>
    <t>SOULTZ SOUS FORËTS</t>
  </si>
  <si>
    <t>UC 1920 Vendenheim</t>
  </si>
  <si>
    <t>AC Erstein</t>
  </si>
  <si>
    <t>RAMMERSMATT</t>
  </si>
  <si>
    <t>VILLE (chez les Welches)</t>
  </si>
  <si>
    <t>Class H</t>
  </si>
  <si>
    <t>Class D</t>
  </si>
  <si>
    <t>Scratch</t>
  </si>
  <si>
    <t>S.S.O.L. Habsheim</t>
  </si>
  <si>
    <t>TOTAL POINT</t>
  </si>
  <si>
    <t>ALTKIRCH</t>
  </si>
  <si>
    <t>ERSTEIN</t>
  </si>
  <si>
    <t>LAUTENBACH ZELL</t>
  </si>
  <si>
    <t>Neuves Maisons Cyclisme</t>
  </si>
  <si>
    <t>CLM CHARBONNIERE</t>
  </si>
  <si>
    <t>SELESTAT</t>
  </si>
  <si>
    <t>WEYERSHEIM</t>
  </si>
  <si>
    <t>SAVERNE</t>
  </si>
  <si>
    <t>Molsheim Fun Bike</t>
  </si>
  <si>
    <t>SEPPOIS LE BAS</t>
  </si>
  <si>
    <t>SENTHEIM</t>
  </si>
  <si>
    <t>HAGUENAU</t>
  </si>
  <si>
    <t>SEEBACH</t>
  </si>
  <si>
    <t>BUHL</t>
  </si>
  <si>
    <t>WINGERSHEIM</t>
  </si>
  <si>
    <t>ECKBOLSHEIM</t>
  </si>
  <si>
    <t>PISTE</t>
  </si>
  <si>
    <t>DANNEMARIE</t>
  </si>
  <si>
    <t>HAUTEPIERRE Chpt d'ALSACE</t>
  </si>
  <si>
    <t>TROPHÉE ALSACE DES JEUNES CYCLISTES 2026 - TAJC CLASSEMENT FILLES</t>
  </si>
  <si>
    <t>ZOÏA</t>
  </si>
  <si>
    <t>Tristan</t>
  </si>
  <si>
    <t>H</t>
  </si>
  <si>
    <t>Ruben</t>
  </si>
  <si>
    <t xml:space="preserve">DOUTE </t>
  </si>
  <si>
    <t>Eugène</t>
  </si>
  <si>
    <t xml:space="preserve">GOELLER </t>
  </si>
  <si>
    <t>Luke</t>
  </si>
  <si>
    <t>SCHNITZLER</t>
  </si>
  <si>
    <t>Mathis</t>
  </si>
  <si>
    <t>WALTER</t>
  </si>
  <si>
    <t>Théo</t>
  </si>
  <si>
    <t>PETIOT</t>
  </si>
  <si>
    <t>Benoit</t>
  </si>
  <si>
    <t xml:space="preserve">FLANDRE </t>
  </si>
  <si>
    <t>Gaêl</t>
  </si>
  <si>
    <t xml:space="preserve">AMANN </t>
  </si>
  <si>
    <t>Léone</t>
  </si>
  <si>
    <t>D</t>
  </si>
  <si>
    <t xml:space="preserve">MEYER </t>
  </si>
  <si>
    <t>Lola</t>
  </si>
  <si>
    <t>GSELL</t>
  </si>
  <si>
    <t>Margaux</t>
  </si>
  <si>
    <t>VOEGELE</t>
  </si>
  <si>
    <t>Timéo</t>
  </si>
  <si>
    <t>GONON</t>
  </si>
  <si>
    <t>Thomas</t>
  </si>
  <si>
    <t>PEREIRA</t>
  </si>
  <si>
    <t>Elisa</t>
  </si>
  <si>
    <t>Vélo Sprint Eguisheim</t>
  </si>
  <si>
    <t>ZAMOFING</t>
  </si>
  <si>
    <t>Léonardo</t>
  </si>
  <si>
    <t>GP de STRASBOURG (M1)</t>
  </si>
  <si>
    <t>GP de STRASBOURG (M2)</t>
  </si>
  <si>
    <t>GP de STRASBOURG (FINALE)</t>
  </si>
  <si>
    <t>CHALLENGEMERCERDI DE LA PISTE (M1)</t>
  </si>
  <si>
    <t>CHALLENGEMERCERDI DE LA PISTE (M2)</t>
  </si>
  <si>
    <t>CHALLENGEMERCERDI DE LA PISTE (M3)</t>
  </si>
  <si>
    <t>CHALLENGEMERCERDI DE LA PISTE (FINALE)</t>
  </si>
  <si>
    <r>
      <t xml:space="preserve">TROPHÉE ALSACE DES JEUNES CYCLISTES 2026 - TAJC - </t>
    </r>
    <r>
      <rPr>
        <b/>
        <sz val="20"/>
        <color indexed="8"/>
        <rFont val="Times New Roman"/>
        <family val="1"/>
      </rPr>
      <t>U11</t>
    </r>
  </si>
  <si>
    <r>
      <t xml:space="preserve">TROPHÉE ALSACE DES JEUNES CYCLISTES 2026 - TAJC - </t>
    </r>
    <r>
      <rPr>
        <b/>
        <sz val="20"/>
        <color indexed="8"/>
        <rFont val="Times New Roman"/>
        <family val="1"/>
      </rPr>
      <t>U9</t>
    </r>
  </si>
  <si>
    <r>
      <t xml:space="preserve">TROPHÉE ALSACE DES JEUNES CYCLISTES 2026 - TAJC - </t>
    </r>
    <r>
      <rPr>
        <b/>
        <sz val="20"/>
        <color indexed="8"/>
        <rFont val="Times New Roman"/>
        <family val="1"/>
      </rPr>
      <t>U7</t>
    </r>
  </si>
  <si>
    <r>
      <t xml:space="preserve">TROPHÉE ALSACE DES JEUNES CYCLISTES 2026 - TAJC - </t>
    </r>
    <r>
      <rPr>
        <b/>
        <sz val="20"/>
        <color indexed="8"/>
        <rFont val="Times New Roman"/>
        <family val="1"/>
      </rPr>
      <t>U13</t>
    </r>
  </si>
  <si>
    <r>
      <t xml:space="preserve">TROPHÉE ALSACE DES JEUNES CYCLISTES 2026 - TAJC - </t>
    </r>
    <r>
      <rPr>
        <b/>
        <sz val="20"/>
        <color indexed="8"/>
        <rFont val="Times New Roman"/>
        <family val="1"/>
      </rPr>
      <t>U15</t>
    </r>
  </si>
  <si>
    <t xml:space="preserve">                        TROPHÉE ALSACE DES JEUNES CYCLISTES 2026 - TAJC CLASSEMENT GENERAL</t>
  </si>
  <si>
    <t>ANNOYE</t>
  </si>
  <si>
    <t>Lorenzo</t>
  </si>
  <si>
    <t>AS Bike</t>
  </si>
  <si>
    <t>BIECHY</t>
  </si>
  <si>
    <t>Edouard</t>
  </si>
  <si>
    <t xml:space="preserve">SIEGER </t>
  </si>
  <si>
    <t>Maël</t>
  </si>
  <si>
    <t>PANZONI</t>
  </si>
  <si>
    <t>Warren</t>
  </si>
  <si>
    <t>VCS Altkirch</t>
  </si>
  <si>
    <t>LISZCZAK</t>
  </si>
  <si>
    <t>Nolan</t>
  </si>
  <si>
    <t>NARIS</t>
  </si>
  <si>
    <t>Arthur</t>
  </si>
  <si>
    <t>SONNEFRAUD</t>
  </si>
  <si>
    <t>Lubin</t>
  </si>
  <si>
    <t>Anthony</t>
  </si>
  <si>
    <t>PIERAUT</t>
  </si>
  <si>
    <t>Clément</t>
  </si>
  <si>
    <t>BRAND</t>
  </si>
  <si>
    <t>Leia</t>
  </si>
  <si>
    <t>OURY</t>
  </si>
  <si>
    <t>Paul</t>
  </si>
  <si>
    <t>FERRARA</t>
  </si>
  <si>
    <t>Maeëlys</t>
  </si>
  <si>
    <t>DE BARROS</t>
  </si>
  <si>
    <t>Quentin</t>
  </si>
  <si>
    <t>KLEIN</t>
  </si>
  <si>
    <t>Léonie</t>
  </si>
  <si>
    <t>RAUSCHENBERGER</t>
  </si>
  <si>
    <t>Léo</t>
  </si>
  <si>
    <t>DROISSART</t>
  </si>
  <si>
    <t>GOELLER</t>
  </si>
  <si>
    <t>Sophie</t>
  </si>
  <si>
    <t>RIVIERE</t>
  </si>
  <si>
    <t>BRUN</t>
  </si>
  <si>
    <t>Hugo</t>
  </si>
  <si>
    <t>Lise</t>
  </si>
  <si>
    <t>STELZLEN</t>
  </si>
  <si>
    <t>GUNTZ</t>
  </si>
  <si>
    <t>Martin</t>
  </si>
  <si>
    <t>HENRY</t>
  </si>
  <si>
    <t>Eloïse</t>
  </si>
  <si>
    <t>KIEFFER</t>
  </si>
  <si>
    <t>Jean</t>
  </si>
  <si>
    <t>DIETSCH</t>
  </si>
  <si>
    <t>Oscar</t>
  </si>
  <si>
    <t>JAEGLY</t>
  </si>
  <si>
    <t>Pavel</t>
  </si>
  <si>
    <t>LAUBER</t>
  </si>
  <si>
    <t>Calie</t>
  </si>
  <si>
    <t xml:space="preserve">KLEIN </t>
  </si>
  <si>
    <t>Eva</t>
  </si>
  <si>
    <t>MEISTER</t>
  </si>
  <si>
    <t>KAMMERER</t>
  </si>
  <si>
    <t>Samuel</t>
  </si>
  <si>
    <t>Charlotte</t>
  </si>
  <si>
    <t>GUIOMAR</t>
  </si>
  <si>
    <t>Léna</t>
  </si>
  <si>
    <t>OSSWALT</t>
  </si>
  <si>
    <t>Maya</t>
  </si>
  <si>
    <t>Louane</t>
  </si>
  <si>
    <t>KRUPINSKI</t>
  </si>
  <si>
    <t>JAEGLIN</t>
  </si>
  <si>
    <t>Yann</t>
  </si>
  <si>
    <t>GEYER</t>
  </si>
  <si>
    <t>Amélia</t>
  </si>
  <si>
    <t>ALEIXO</t>
  </si>
  <si>
    <t>Valentin</t>
  </si>
  <si>
    <t>Abel</t>
  </si>
  <si>
    <t>NARRIS</t>
  </si>
  <si>
    <t>Achille</t>
  </si>
  <si>
    <t>Leon</t>
  </si>
  <si>
    <t>BISCHOFF</t>
  </si>
  <si>
    <t>Camille</t>
  </si>
  <si>
    <t>Enora</t>
  </si>
  <si>
    <t>Vadim</t>
  </si>
  <si>
    <t>KERN</t>
  </si>
  <si>
    <t>Tom</t>
  </si>
  <si>
    <t>KOESSLER</t>
  </si>
  <si>
    <t>Lilian</t>
  </si>
  <si>
    <t>DIEDERLE</t>
  </si>
  <si>
    <t>Louis</t>
  </si>
  <si>
    <t>CPT D'ALSACE OMNIUM</t>
  </si>
  <si>
    <t>GP DE COLMAR</t>
  </si>
  <si>
    <t>HAUMONTE</t>
  </si>
  <si>
    <t>Mathilde</t>
  </si>
  <si>
    <t>DIRKSEN HEITZ</t>
  </si>
  <si>
    <t>Stéphane</t>
  </si>
  <si>
    <t>LABRES</t>
  </si>
  <si>
    <t>ROOS</t>
  </si>
  <si>
    <t>AGACHE</t>
  </si>
  <si>
    <t>Stephan</t>
  </si>
  <si>
    <t>GUILLET</t>
  </si>
  <si>
    <t>Héloïse</t>
  </si>
  <si>
    <t>Antoine</t>
  </si>
  <si>
    <t>MISCHEL</t>
  </si>
  <si>
    <t>Léon</t>
  </si>
  <si>
    <t>Lucien</t>
  </si>
  <si>
    <t>DUB</t>
  </si>
  <si>
    <t>Lucas</t>
  </si>
  <si>
    <t>WAGNER</t>
  </si>
  <si>
    <t>Jules</t>
  </si>
  <si>
    <t>LEHRER</t>
  </si>
  <si>
    <t>Alice</t>
  </si>
  <si>
    <t>Amandine</t>
  </si>
  <si>
    <t>MADELAINE</t>
  </si>
  <si>
    <t>Bastien</t>
  </si>
  <si>
    <t>BUHREL</t>
  </si>
  <si>
    <t>Margot</t>
  </si>
  <si>
    <t>KRAUTH</t>
  </si>
  <si>
    <t>CAQUERET</t>
  </si>
  <si>
    <t>LLABRES</t>
  </si>
  <si>
    <t>BENDER</t>
  </si>
  <si>
    <t>HOFFBECK BAILLY</t>
  </si>
  <si>
    <t>Enzo</t>
  </si>
  <si>
    <t xml:space="preserve">PETIT </t>
  </si>
  <si>
    <t>Pierre</t>
  </si>
  <si>
    <t>STHOER</t>
  </si>
  <si>
    <t>Fiona</t>
  </si>
  <si>
    <t>AMANN</t>
  </si>
  <si>
    <t>Eden</t>
  </si>
  <si>
    <t>MOSBACH</t>
  </si>
  <si>
    <t>Jade</t>
  </si>
  <si>
    <t>GRIESBAECHER</t>
  </si>
  <si>
    <t>GERMAIN ALPETTAZ</t>
  </si>
  <si>
    <t>Emma</t>
  </si>
  <si>
    <t>GRIMAUD</t>
  </si>
  <si>
    <t>PODPOVITNY</t>
  </si>
  <si>
    <t>Suzanne</t>
  </si>
  <si>
    <t>Emilie</t>
  </si>
  <si>
    <t>MEYER</t>
  </si>
  <si>
    <t>Elio</t>
  </si>
  <si>
    <t>BATREL</t>
  </si>
  <si>
    <t>Simon</t>
  </si>
  <si>
    <t>Coline</t>
  </si>
  <si>
    <t>GARNY</t>
  </si>
  <si>
    <t>Yohan</t>
  </si>
  <si>
    <t>FEBWAY CHOFFEL</t>
  </si>
  <si>
    <t>Apoline</t>
  </si>
  <si>
    <t>VARS</t>
  </si>
  <si>
    <t>WALDVOGEL</t>
  </si>
  <si>
    <t>Charlie</t>
  </si>
  <si>
    <t>NICOLLET</t>
  </si>
  <si>
    <t>Gauthier</t>
  </si>
  <si>
    <t>EC Colmar</t>
  </si>
  <si>
    <t>Lisandro</t>
  </si>
  <si>
    <t>RIETSCH</t>
  </si>
  <si>
    <t>Leo</t>
  </si>
  <si>
    <t>PENIN</t>
  </si>
  <si>
    <t>Augustin</t>
  </si>
  <si>
    <t>MILLER</t>
  </si>
  <si>
    <t>HALLER</t>
  </si>
  <si>
    <t>Lyne</t>
  </si>
  <si>
    <t>TOURLAND</t>
  </si>
  <si>
    <t>Maëlle</t>
  </si>
  <si>
    <t>ROUTE</t>
  </si>
  <si>
    <t>FUHLHABER</t>
  </si>
  <si>
    <t>NAVARO MARTIN</t>
  </si>
  <si>
    <t>Alvaro</t>
  </si>
  <si>
    <t>LA Pédale D'Alsace</t>
  </si>
  <si>
    <t>Maxendre</t>
  </si>
  <si>
    <t>STRENTZ</t>
  </si>
  <si>
    <t>BRAHMIA</t>
  </si>
  <si>
    <t>Lamine</t>
  </si>
  <si>
    <t>SCHROTZ</t>
  </si>
  <si>
    <t>POP</t>
  </si>
  <si>
    <t>Gabriel</t>
  </si>
  <si>
    <t>Lisa</t>
  </si>
  <si>
    <t>TUBALDO</t>
  </si>
  <si>
    <t>Maé</t>
  </si>
  <si>
    <t>MENU</t>
  </si>
  <si>
    <t>Lucie</t>
  </si>
  <si>
    <t>Méloé</t>
  </si>
  <si>
    <t>CABASSON</t>
  </si>
  <si>
    <t>Ludivine</t>
  </si>
  <si>
    <t>STUDLER</t>
  </si>
  <si>
    <t>Baptiste</t>
  </si>
  <si>
    <t>BRANDNER VILLAUME</t>
  </si>
  <si>
    <t>Marceau</t>
  </si>
  <si>
    <t xml:space="preserve">RIEDINGER </t>
  </si>
  <si>
    <t>DORGLER ZIEGLER</t>
  </si>
  <si>
    <t>Malo</t>
  </si>
  <si>
    <t>ECHENBRENNER</t>
  </si>
  <si>
    <t>GROB</t>
  </si>
  <si>
    <t>Arnaud</t>
  </si>
  <si>
    <t>HAMM</t>
  </si>
  <si>
    <t>Seyla</t>
  </si>
  <si>
    <t>BESSE</t>
  </si>
  <si>
    <t>WACKENHEIM</t>
  </si>
  <si>
    <t>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</si>
</sst>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\-0;&quot;&quot;"/>
    <numFmt numFmtId="165" formatCode="0;\-0;;@"/>
  </numFmts>
  <fonts count="41" x14ac:knownFonts="1">
    <font>
      <sz val="10"/>
      <name val="Arial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color indexed="8"/>
      <name val="Calibri"/>
      <family val="2"/>
    </font>
    <font>
      <sz val="11"/>
      <color indexed="8"/>
      <name val="Courier New"/>
      <family val="3"/>
    </font>
    <font>
      <sz val="10"/>
      <name val="Arial"/>
      <family val="2"/>
    </font>
    <font>
      <sz val="22.5"/>
      <color indexed="8"/>
      <name val="Times New Roman"/>
      <family val="1"/>
    </font>
    <font>
      <sz val="12"/>
      <color indexed="8"/>
      <name val="Times New Roman"/>
      <family val="1"/>
    </font>
    <font>
      <b/>
      <sz val="16"/>
      <name val="Arial"/>
      <family val="2"/>
    </font>
    <font>
      <b/>
      <sz val="18"/>
      <name val="Arial"/>
      <family val="2"/>
    </font>
    <font>
      <sz val="17.5"/>
      <color indexed="8"/>
      <name val="Times New Roman"/>
      <family val="1"/>
    </font>
    <font>
      <sz val="22.5"/>
      <color indexed="8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7C80"/>
      <name val="Arial"/>
      <family val="2"/>
    </font>
    <font>
      <b/>
      <sz val="10"/>
      <color rgb="FFFF0000"/>
      <name val="Verdana"/>
      <family val="2"/>
    </font>
    <font>
      <b/>
      <sz val="11"/>
      <color theme="5" tint="-0.249977111117893"/>
      <name val="Arial"/>
      <family val="2"/>
    </font>
    <font>
      <sz val="11"/>
      <color theme="5" tint="-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Times New Roman"/>
      <family val="1"/>
    </font>
    <font>
      <sz val="11"/>
      <color rgb="FFFF6600"/>
      <name val="Arial"/>
      <family val="2"/>
    </font>
    <font>
      <sz val="10"/>
      <color rgb="FF0000FF"/>
      <name val="Arial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sz val="10"/>
      <color rgb="FF548235"/>
      <name val="Arial"/>
      <family val="2"/>
    </font>
    <font>
      <b/>
      <sz val="20"/>
      <color indexed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5E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55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55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indexed="8"/>
      </bottom>
      <diagonal/>
    </border>
    <border>
      <left style="thick">
        <color auto="1"/>
      </left>
      <right/>
      <top style="thin">
        <color indexed="8"/>
      </top>
      <bottom/>
      <diagonal/>
    </border>
    <border>
      <left/>
      <right style="thick">
        <color auto="1"/>
      </right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55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thick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55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55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5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25" fillId="5" borderId="1" xfId="0" applyFont="1" applyFill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/>
    <xf numFmtId="0" fontId="3" fillId="0" borderId="0" xfId="0" applyFont="1" applyAlignment="1">
      <alignment vertical="top" wrapText="1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6" borderId="1" xfId="0" applyFill="1" applyBorder="1"/>
    <xf numFmtId="0" fontId="26" fillId="2" borderId="1" xfId="0" applyFont="1" applyFill="1" applyBorder="1" applyAlignment="1">
      <alignment horizontal="center"/>
    </xf>
    <xf numFmtId="1" fontId="27" fillId="5" borderId="1" xfId="0" applyNumberFormat="1" applyFont="1" applyFill="1" applyBorder="1" applyAlignment="1">
      <alignment horizontal="center" vertical="center" wrapText="1"/>
    </xf>
    <xf numFmtId="1" fontId="27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20" fillId="0" borderId="1" xfId="0" applyFont="1" applyBorder="1"/>
    <xf numFmtId="0" fontId="25" fillId="8" borderId="6" xfId="0" applyFont="1" applyFill="1" applyBorder="1"/>
    <xf numFmtId="0" fontId="30" fillId="0" borderId="1" xfId="0" applyFont="1" applyBorder="1" applyAlignment="1">
      <alignment vertical="center" wrapText="1"/>
    </xf>
    <xf numFmtId="164" fontId="0" fillId="0" borderId="1" xfId="0" applyNumberFormat="1" applyBorder="1" applyProtection="1"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9" borderId="27" xfId="0" applyFill="1" applyBorder="1" applyAlignment="1" applyProtection="1">
      <alignment horizontal="center"/>
      <protection locked="0"/>
    </xf>
    <xf numFmtId="0" fontId="25" fillId="5" borderId="2" xfId="0" applyFont="1" applyFill="1" applyBorder="1" applyAlignment="1">
      <alignment horizontal="center"/>
    </xf>
    <xf numFmtId="0" fontId="25" fillId="5" borderId="2" xfId="0" applyFont="1" applyFill="1" applyBorder="1"/>
    <xf numFmtId="0" fontId="25" fillId="5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0" fillId="0" borderId="2" xfId="0" applyNumberFormat="1" applyBorder="1" applyProtection="1"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6" fillId="0" borderId="0" xfId="0" applyFont="1" applyBorder="1"/>
    <xf numFmtId="0" fontId="11" fillId="0" borderId="0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1" fontId="27" fillId="5" borderId="2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38" fillId="0" borderId="0" xfId="0" applyFont="1" applyAlignment="1">
      <alignment vertical="center"/>
    </xf>
    <xf numFmtId="0" fontId="25" fillId="5" borderId="0" xfId="0" applyFont="1" applyFill="1" applyAlignment="1">
      <alignment vertical="center"/>
    </xf>
    <xf numFmtId="0" fontId="0" fillId="5" borderId="0" xfId="0" applyFill="1"/>
    <xf numFmtId="0" fontId="38" fillId="0" borderId="0" xfId="0" applyFont="1" applyBorder="1"/>
    <xf numFmtId="0" fontId="38" fillId="0" borderId="0" xfId="0" applyFont="1"/>
    <xf numFmtId="0" fontId="0" fillId="0" borderId="0" xfId="0" applyProtection="1">
      <protection locked="0"/>
    </xf>
    <xf numFmtId="0" fontId="25" fillId="8" borderId="6" xfId="0" applyFont="1" applyFill="1" applyBorder="1" applyProtection="1">
      <protection hidden="1"/>
    </xf>
    <xf numFmtId="0" fontId="0" fillId="6" borderId="1" xfId="0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6" borderId="1" xfId="0" applyFill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5" borderId="0" xfId="0" applyFill="1" applyBorder="1" applyAlignment="1" applyProtection="1">
      <alignment vertical="center"/>
      <protection hidden="1"/>
    </xf>
    <xf numFmtId="0" fontId="25" fillId="6" borderId="1" xfId="0" applyFont="1" applyFill="1" applyBorder="1" applyAlignment="1" applyProtection="1">
      <alignment vertical="center"/>
      <protection hidden="1"/>
    </xf>
    <xf numFmtId="0" fontId="25" fillId="5" borderId="0" xfId="0" applyFont="1" applyFill="1" applyBorder="1" applyAlignment="1" applyProtection="1">
      <alignment vertical="center"/>
      <protection hidden="1"/>
    </xf>
    <xf numFmtId="0" fontId="25" fillId="6" borderId="1" xfId="0" applyFont="1" applyFill="1" applyBorder="1" applyProtection="1"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38" fillId="0" borderId="0" xfId="0" applyFont="1" applyBorder="1" applyAlignment="1" applyProtection="1">
      <alignment vertical="center"/>
      <protection hidden="1"/>
    </xf>
    <xf numFmtId="0" fontId="38" fillId="6" borderId="1" xfId="0" applyFont="1" applyFill="1" applyBorder="1" applyProtection="1">
      <protection hidden="1"/>
    </xf>
    <xf numFmtId="0" fontId="38" fillId="0" borderId="0" xfId="0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31" fillId="5" borderId="53" xfId="0" applyFont="1" applyFill="1" applyBorder="1" applyAlignment="1" applyProtection="1">
      <alignment vertical="center"/>
      <protection locked="0"/>
    </xf>
    <xf numFmtId="0" fontId="30" fillId="5" borderId="39" xfId="0" applyFont="1" applyFill="1" applyBorder="1" applyAlignment="1" applyProtection="1">
      <alignment vertical="center"/>
      <protection locked="0"/>
    </xf>
    <xf numFmtId="0" fontId="30" fillId="5" borderId="79" xfId="0" applyFont="1" applyFill="1" applyBorder="1" applyAlignment="1" applyProtection="1">
      <alignment vertical="center" wrapText="1"/>
      <protection locked="0"/>
    </xf>
    <xf numFmtId="0" fontId="30" fillId="5" borderId="57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66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39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39" xfId="0" applyNumberFormat="1" applyFont="1" applyFill="1" applyBorder="1" applyAlignment="1" applyProtection="1">
      <alignment horizontal="center" vertical="center"/>
      <protection locked="0"/>
    </xf>
    <xf numFmtId="0" fontId="30" fillId="5" borderId="57" xfId="0" applyNumberFormat="1" applyFont="1" applyFill="1" applyBorder="1" applyAlignment="1" applyProtection="1">
      <alignment horizontal="right" vertical="center"/>
      <protection locked="0"/>
    </xf>
    <xf numFmtId="0" fontId="30" fillId="5" borderId="66" xfId="0" applyNumberFormat="1" applyFont="1" applyFill="1" applyBorder="1" applyAlignment="1" applyProtection="1">
      <alignment horizontal="right" vertical="center"/>
      <protection locked="0"/>
    </xf>
    <xf numFmtId="0" fontId="30" fillId="5" borderId="39" xfId="0" applyNumberFormat="1" applyFont="1" applyFill="1" applyBorder="1" applyAlignment="1" applyProtection="1">
      <alignment horizontal="right" vertical="center"/>
      <protection locked="0"/>
    </xf>
    <xf numFmtId="0" fontId="30" fillId="5" borderId="79" xfId="0" applyNumberFormat="1" applyFont="1" applyFill="1" applyBorder="1" applyAlignment="1" applyProtection="1">
      <alignment horizontal="right" vertical="center" wrapText="1"/>
      <protection locked="0"/>
    </xf>
    <xf numFmtId="0" fontId="30" fillId="5" borderId="112" xfId="0" applyNumberFormat="1" applyFont="1" applyFill="1" applyBorder="1" applyAlignment="1" applyProtection="1">
      <alignment horizontal="right" vertical="center" wrapText="1"/>
      <protection locked="0"/>
    </xf>
    <xf numFmtId="0" fontId="30" fillId="5" borderId="79" xfId="0" applyNumberFormat="1" applyFont="1" applyFill="1" applyBorder="1" applyAlignment="1" applyProtection="1">
      <alignment horizontal="right" vertical="center"/>
      <protection locked="0"/>
    </xf>
    <xf numFmtId="0" fontId="30" fillId="5" borderId="108" xfId="0" applyNumberFormat="1" applyFont="1" applyFill="1" applyBorder="1" applyAlignment="1" applyProtection="1">
      <alignment horizontal="right" vertical="center"/>
      <protection locked="0"/>
    </xf>
    <xf numFmtId="0" fontId="31" fillId="0" borderId="53" xfId="0" applyFont="1" applyBorder="1" applyAlignment="1" applyProtection="1">
      <alignment vertical="center"/>
      <protection locked="0"/>
    </xf>
    <xf numFmtId="0" fontId="30" fillId="0" borderId="39" xfId="0" applyFont="1" applyBorder="1" applyAlignment="1" applyProtection="1">
      <alignment vertical="center"/>
      <protection locked="0"/>
    </xf>
    <xf numFmtId="0" fontId="30" fillId="0" borderId="79" xfId="0" applyFont="1" applyBorder="1" applyAlignment="1" applyProtection="1">
      <alignment vertical="center" wrapText="1"/>
      <protection locked="0"/>
    </xf>
    <xf numFmtId="0" fontId="30" fillId="0" borderId="57" xfId="0" applyNumberFormat="1" applyFont="1" applyBorder="1" applyAlignment="1" applyProtection="1">
      <alignment horizontal="center" vertical="center" wrapText="1"/>
      <protection locked="0"/>
    </xf>
    <xf numFmtId="0" fontId="30" fillId="0" borderId="66" xfId="0" applyNumberFormat="1" applyFont="1" applyBorder="1" applyAlignment="1" applyProtection="1">
      <alignment horizontal="center" vertical="center" wrapText="1"/>
      <protection locked="0"/>
    </xf>
    <xf numFmtId="0" fontId="30" fillId="0" borderId="39" xfId="0" applyNumberFormat="1" applyFont="1" applyBorder="1" applyAlignment="1" applyProtection="1">
      <alignment horizontal="center" vertical="center" wrapText="1"/>
      <protection locked="0"/>
    </xf>
    <xf numFmtId="0" fontId="30" fillId="0" borderId="39" xfId="0" applyNumberFormat="1" applyFont="1" applyBorder="1" applyAlignment="1" applyProtection="1">
      <alignment horizontal="center" vertical="center"/>
      <protection locked="0"/>
    </xf>
    <xf numFmtId="0" fontId="30" fillId="0" borderId="39" xfId="0" applyNumberFormat="1" applyFont="1" applyBorder="1" applyAlignment="1" applyProtection="1">
      <alignment vertical="center"/>
      <protection locked="0"/>
    </xf>
    <xf numFmtId="0" fontId="30" fillId="0" borderId="57" xfId="0" applyNumberFormat="1" applyFont="1" applyBorder="1" applyAlignment="1" applyProtection="1">
      <alignment horizontal="right" vertical="center"/>
      <protection locked="0"/>
    </xf>
    <xf numFmtId="0" fontId="30" fillId="0" borderId="66" xfId="0" applyNumberFormat="1" applyFont="1" applyBorder="1" applyAlignment="1" applyProtection="1">
      <alignment horizontal="right" vertical="center"/>
      <protection locked="0"/>
    </xf>
    <xf numFmtId="0" fontId="30" fillId="0" borderId="39" xfId="0" applyNumberFormat="1" applyFont="1" applyBorder="1" applyAlignment="1" applyProtection="1">
      <alignment horizontal="right" vertical="center"/>
      <protection locked="0"/>
    </xf>
    <xf numFmtId="0" fontId="30" fillId="0" borderId="79" xfId="0" applyNumberFormat="1" applyFont="1" applyBorder="1" applyAlignment="1" applyProtection="1">
      <alignment horizontal="right" vertical="center"/>
      <protection locked="0"/>
    </xf>
    <xf numFmtId="0" fontId="30" fillId="0" borderId="112" xfId="0" applyNumberFormat="1" applyFont="1" applyBorder="1" applyAlignment="1" applyProtection="1">
      <alignment horizontal="right" vertical="center"/>
      <protection locked="0"/>
    </xf>
    <xf numFmtId="0" fontId="30" fillId="0" borderId="57" xfId="0" applyNumberFormat="1" applyFont="1" applyBorder="1" applyAlignment="1" applyProtection="1">
      <alignment horizontal="center" vertical="center"/>
      <protection locked="0"/>
    </xf>
    <xf numFmtId="0" fontId="30" fillId="0" borderId="66" xfId="0" applyNumberFormat="1" applyFont="1" applyBorder="1" applyAlignment="1" applyProtection="1">
      <alignment horizontal="center" vertical="center"/>
      <protection locked="0"/>
    </xf>
    <xf numFmtId="0" fontId="30" fillId="5" borderId="39" xfId="0" applyFont="1" applyFill="1" applyBorder="1" applyProtection="1">
      <protection locked="0"/>
    </xf>
    <xf numFmtId="0" fontId="30" fillId="5" borderId="39" xfId="0" applyNumberFormat="1" applyFont="1" applyFill="1" applyBorder="1" applyAlignment="1" applyProtection="1">
      <alignment vertical="center"/>
      <protection locked="0"/>
    </xf>
    <xf numFmtId="0" fontId="30" fillId="5" borderId="112" xfId="0" applyNumberFormat="1" applyFont="1" applyFill="1" applyBorder="1" applyAlignment="1" applyProtection="1">
      <alignment horizontal="right" vertical="center"/>
      <protection locked="0"/>
    </xf>
    <xf numFmtId="0" fontId="20" fillId="0" borderId="39" xfId="0" applyFont="1" applyBorder="1" applyAlignment="1" applyProtection="1">
      <alignment vertical="center"/>
      <protection locked="0"/>
    </xf>
    <xf numFmtId="0" fontId="32" fillId="5" borderId="66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39" xfId="0" applyNumberFormat="1" applyFont="1" applyFill="1" applyBorder="1" applyAlignment="1" applyProtection="1">
      <alignment horizontal="center" vertical="center"/>
      <protection locked="0"/>
    </xf>
    <xf numFmtId="0" fontId="32" fillId="5" borderId="39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57" xfId="0" applyNumberFormat="1" applyFont="1" applyFill="1" applyBorder="1" applyAlignment="1" applyProtection="1">
      <alignment horizontal="right" vertical="center"/>
      <protection locked="0"/>
    </xf>
    <xf numFmtId="0" fontId="32" fillId="5" borderId="66" xfId="0" applyNumberFormat="1" applyFont="1" applyFill="1" applyBorder="1" applyAlignment="1" applyProtection="1">
      <alignment horizontal="right" vertical="center"/>
      <protection locked="0"/>
    </xf>
    <xf numFmtId="0" fontId="32" fillId="5" borderId="39" xfId="0" applyNumberFormat="1" applyFont="1" applyFill="1" applyBorder="1" applyAlignment="1" applyProtection="1">
      <alignment horizontal="right" vertical="center"/>
      <protection locked="0"/>
    </xf>
    <xf numFmtId="0" fontId="32" fillId="5" borderId="79" xfId="0" applyNumberFormat="1" applyFont="1" applyFill="1" applyBorder="1" applyAlignment="1" applyProtection="1">
      <alignment horizontal="right" vertical="center" wrapText="1"/>
      <protection locked="0"/>
    </xf>
    <xf numFmtId="0" fontId="32" fillId="5" borderId="112" xfId="0" applyNumberFormat="1" applyFont="1" applyFill="1" applyBorder="1" applyAlignment="1" applyProtection="1">
      <alignment horizontal="right" vertical="center" wrapText="1"/>
      <protection locked="0"/>
    </xf>
    <xf numFmtId="0" fontId="32" fillId="5" borderId="79" xfId="0" applyNumberFormat="1" applyFont="1" applyFill="1" applyBorder="1" applyAlignment="1" applyProtection="1">
      <alignment horizontal="right" vertical="center"/>
      <protection locked="0"/>
    </xf>
    <xf numFmtId="0" fontId="32" fillId="0" borderId="66" xfId="0" applyNumberFormat="1" applyFont="1" applyBorder="1" applyAlignment="1" applyProtection="1">
      <alignment horizontal="center" vertical="center" wrapText="1"/>
      <protection locked="0"/>
    </xf>
    <xf numFmtId="0" fontId="32" fillId="0" borderId="39" xfId="0" applyNumberFormat="1" applyFont="1" applyBorder="1" applyAlignment="1" applyProtection="1">
      <alignment vertical="center"/>
      <protection locked="0"/>
    </xf>
    <xf numFmtId="0" fontId="32" fillId="0" borderId="39" xfId="0" applyNumberFormat="1" applyFont="1" applyBorder="1" applyAlignment="1" applyProtection="1">
      <alignment horizontal="center" vertical="center" wrapText="1"/>
      <protection locked="0"/>
    </xf>
    <xf numFmtId="0" fontId="32" fillId="0" borderId="39" xfId="0" applyNumberFormat="1" applyFont="1" applyBorder="1" applyAlignment="1" applyProtection="1">
      <alignment horizontal="center" vertical="center"/>
      <protection locked="0"/>
    </xf>
    <xf numFmtId="0" fontId="32" fillId="0" borderId="57" xfId="0" applyNumberFormat="1" applyFont="1" applyBorder="1" applyAlignment="1" applyProtection="1">
      <alignment horizontal="right" vertical="center"/>
      <protection locked="0"/>
    </xf>
    <xf numFmtId="0" fontId="32" fillId="0" borderId="66" xfId="0" applyNumberFormat="1" applyFont="1" applyBorder="1" applyAlignment="1" applyProtection="1">
      <alignment horizontal="right" vertical="center"/>
      <protection locked="0"/>
    </xf>
    <xf numFmtId="0" fontId="32" fillId="0" borderId="39" xfId="0" applyNumberFormat="1" applyFont="1" applyBorder="1" applyAlignment="1" applyProtection="1">
      <alignment horizontal="right" vertical="center"/>
      <protection locked="0"/>
    </xf>
    <xf numFmtId="0" fontId="32" fillId="0" borderId="79" xfId="0" applyNumberFormat="1" applyFont="1" applyBorder="1" applyAlignment="1" applyProtection="1">
      <alignment horizontal="right" vertical="center"/>
      <protection locked="0"/>
    </xf>
    <xf numFmtId="0" fontId="33" fillId="0" borderId="53" xfId="0" applyFont="1" applyBorder="1" applyAlignment="1" applyProtection="1">
      <alignment vertical="center"/>
      <protection locked="0"/>
    </xf>
    <xf numFmtId="0" fontId="32" fillId="0" borderId="39" xfId="0" applyFont="1" applyBorder="1" applyAlignment="1" applyProtection="1">
      <alignment vertical="center"/>
      <protection locked="0"/>
    </xf>
    <xf numFmtId="0" fontId="32" fillId="0" borderId="79" xfId="0" applyFont="1" applyBorder="1" applyAlignment="1" applyProtection="1">
      <alignment vertical="center" wrapText="1"/>
      <protection locked="0"/>
    </xf>
    <xf numFmtId="0" fontId="32" fillId="0" borderId="57" xfId="0" applyNumberFormat="1" applyFont="1" applyBorder="1" applyAlignment="1" applyProtection="1">
      <alignment horizontal="center" vertical="center" wrapText="1"/>
      <protection locked="0"/>
    </xf>
    <xf numFmtId="0" fontId="32" fillId="5" borderId="112" xfId="0" applyNumberFormat="1" applyFont="1" applyFill="1" applyBorder="1" applyAlignment="1" applyProtection="1">
      <alignment horizontal="right" vertical="center"/>
      <protection locked="0"/>
    </xf>
    <xf numFmtId="0" fontId="33" fillId="5" borderId="53" xfId="0" applyFont="1" applyFill="1" applyBorder="1" applyAlignment="1" applyProtection="1">
      <alignment vertical="center"/>
      <protection locked="0"/>
    </xf>
    <xf numFmtId="0" fontId="32" fillId="5" borderId="39" xfId="0" applyFont="1" applyFill="1" applyBorder="1" applyAlignment="1" applyProtection="1">
      <alignment vertical="center"/>
      <protection locked="0"/>
    </xf>
    <xf numFmtId="0" fontId="32" fillId="5" borderId="5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79" xfId="0" applyNumberFormat="1" applyFont="1" applyBorder="1" applyAlignment="1" applyProtection="1">
      <alignment horizontal="right" vertical="center" wrapText="1"/>
      <protection locked="0"/>
    </xf>
    <xf numFmtId="0" fontId="30" fillId="0" borderId="112" xfId="0" applyNumberFormat="1" applyFont="1" applyBorder="1" applyAlignment="1" applyProtection="1">
      <alignment horizontal="right" vertical="center" wrapText="1"/>
      <protection locked="0"/>
    </xf>
    <xf numFmtId="0" fontId="32" fillId="5" borderId="39" xfId="0" applyNumberFormat="1" applyFont="1" applyFill="1" applyBorder="1" applyAlignment="1" applyProtection="1">
      <alignment vertical="center"/>
      <protection locked="0"/>
    </xf>
    <xf numFmtId="0" fontId="35" fillId="5" borderId="79" xfId="0" applyFont="1" applyFill="1" applyBorder="1" applyAlignment="1" applyProtection="1">
      <alignment vertical="center" wrapText="1"/>
      <protection locked="0"/>
    </xf>
    <xf numFmtId="0" fontId="30" fillId="5" borderId="57" xfId="0" applyNumberFormat="1" applyFont="1" applyFill="1" applyBorder="1" applyAlignment="1" applyProtection="1">
      <alignment horizontal="center" vertical="center"/>
      <protection locked="0"/>
    </xf>
    <xf numFmtId="0" fontId="30" fillId="5" borderId="66" xfId="0" applyNumberFormat="1" applyFont="1" applyFill="1" applyBorder="1" applyAlignment="1" applyProtection="1">
      <alignment horizontal="center" vertical="center"/>
      <protection locked="0"/>
    </xf>
    <xf numFmtId="0" fontId="30" fillId="5" borderId="39" xfId="0" applyFont="1" applyFill="1" applyBorder="1" applyAlignment="1" applyProtection="1">
      <alignment horizontal="left" vertical="center"/>
      <protection locked="0"/>
    </xf>
    <xf numFmtId="0" fontId="30" fillId="0" borderId="39" xfId="0" applyFont="1" applyBorder="1" applyAlignment="1" applyProtection="1">
      <alignment horizontal="left" vertical="center"/>
      <protection locked="0"/>
    </xf>
    <xf numFmtId="0" fontId="32" fillId="0" borderId="57" xfId="0" applyNumberFormat="1" applyFont="1" applyBorder="1" applyAlignment="1" applyProtection="1">
      <alignment horizontal="center" vertical="center"/>
      <protection locked="0"/>
    </xf>
    <xf numFmtId="0" fontId="32" fillId="0" borderId="66" xfId="0" applyNumberFormat="1" applyFont="1" applyBorder="1" applyAlignment="1" applyProtection="1">
      <alignment horizontal="center" vertical="center"/>
      <protection locked="0"/>
    </xf>
    <xf numFmtId="0" fontId="32" fillId="0" borderId="112" xfId="0" applyNumberFormat="1" applyFont="1" applyBorder="1" applyAlignment="1" applyProtection="1">
      <alignment horizontal="right" vertical="center"/>
      <protection locked="0"/>
    </xf>
    <xf numFmtId="0" fontId="31" fillId="0" borderId="45" xfId="0" applyFont="1" applyBorder="1" applyAlignment="1" applyProtection="1">
      <alignment vertical="center"/>
      <protection locked="0"/>
    </xf>
    <xf numFmtId="0" fontId="30" fillId="0" borderId="40" xfId="0" applyFont="1" applyBorder="1" applyAlignment="1" applyProtection="1">
      <alignment vertical="center"/>
      <protection locked="0"/>
    </xf>
    <xf numFmtId="0" fontId="30" fillId="0" borderId="80" xfId="0" applyFont="1" applyBorder="1" applyAlignment="1" applyProtection="1">
      <alignment vertical="center" wrapText="1"/>
      <protection locked="0"/>
    </xf>
    <xf numFmtId="0" fontId="30" fillId="0" borderId="58" xfId="0" applyNumberFormat="1" applyFont="1" applyBorder="1" applyAlignment="1" applyProtection="1">
      <alignment horizontal="center" vertical="center" wrapText="1"/>
      <protection locked="0"/>
    </xf>
    <xf numFmtId="0" fontId="30" fillId="0" borderId="67" xfId="0" applyNumberFormat="1" applyFont="1" applyBorder="1" applyAlignment="1" applyProtection="1">
      <alignment horizontal="center" vertical="center" wrapText="1"/>
      <protection locked="0"/>
    </xf>
    <xf numFmtId="0" fontId="30" fillId="0" borderId="40" xfId="0" applyNumberFormat="1" applyFont="1" applyBorder="1" applyAlignment="1" applyProtection="1">
      <alignment horizontal="center" vertical="center"/>
      <protection locked="0"/>
    </xf>
    <xf numFmtId="0" fontId="30" fillId="0" borderId="58" xfId="0" applyNumberFormat="1" applyFont="1" applyBorder="1" applyAlignment="1" applyProtection="1">
      <alignment horizontal="right" vertical="center"/>
      <protection locked="0"/>
    </xf>
    <xf numFmtId="0" fontId="30" fillId="0" borderId="67" xfId="0" applyNumberFormat="1" applyFont="1" applyBorder="1" applyAlignment="1" applyProtection="1">
      <alignment horizontal="right" vertical="center"/>
      <protection locked="0"/>
    </xf>
    <xf numFmtId="0" fontId="30" fillId="0" borderId="40" xfId="0" applyNumberFormat="1" applyFont="1" applyBorder="1" applyAlignment="1" applyProtection="1">
      <alignment horizontal="right" vertical="center"/>
      <protection locked="0"/>
    </xf>
    <xf numFmtId="0" fontId="30" fillId="0" borderId="80" xfId="0" applyNumberFormat="1" applyFont="1" applyBorder="1" applyAlignment="1" applyProtection="1">
      <alignment horizontal="right" vertical="center"/>
      <protection locked="0"/>
    </xf>
    <xf numFmtId="0" fontId="30" fillId="0" borderId="113" xfId="0" applyNumberFormat="1" applyFont="1" applyBorder="1" applyAlignment="1" applyProtection="1">
      <alignment horizontal="right" vertical="center"/>
      <protection locked="0"/>
    </xf>
    <xf numFmtId="0" fontId="17" fillId="0" borderId="14" xfId="0" applyFont="1" applyBorder="1" applyAlignment="1" applyProtection="1">
      <alignment horizontal="right" textRotation="90" wrapText="1"/>
      <protection locked="0"/>
    </xf>
    <xf numFmtId="0" fontId="17" fillId="0" borderId="5" xfId="0" applyFont="1" applyBorder="1" applyAlignment="1" applyProtection="1">
      <alignment horizontal="right" textRotation="90" wrapText="1"/>
      <protection locked="0"/>
    </xf>
    <xf numFmtId="0" fontId="36" fillId="0" borderId="3" xfId="0" applyFont="1" applyBorder="1" applyAlignment="1" applyProtection="1">
      <alignment textRotation="90" wrapText="1"/>
      <protection locked="0"/>
    </xf>
    <xf numFmtId="0" fontId="17" fillId="0" borderId="3" xfId="0" applyFont="1" applyBorder="1" applyAlignment="1" applyProtection="1">
      <alignment horizontal="center" textRotation="90" wrapText="1"/>
      <protection locked="0"/>
    </xf>
    <xf numFmtId="0" fontId="6" fillId="11" borderId="2" xfId="0" applyFont="1" applyFill="1" applyBorder="1" applyAlignment="1" applyProtection="1">
      <alignment horizontal="center" vertical="center" textRotation="90"/>
      <protection locked="0"/>
    </xf>
    <xf numFmtId="0" fontId="6" fillId="12" borderId="2" xfId="0" applyFont="1" applyFill="1" applyBorder="1" applyAlignment="1" applyProtection="1">
      <alignment horizontal="center" vertical="center" textRotation="90"/>
      <protection locked="0"/>
    </xf>
    <xf numFmtId="0" fontId="14" fillId="0" borderId="2" xfId="0" applyFont="1" applyBorder="1" applyAlignment="1" applyProtection="1">
      <alignment horizontal="center" vertical="center" textRotation="90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Border="1" applyAlignment="1" applyProtection="1">
      <alignment horizontal="center" textRotation="90" wrapText="1"/>
      <protection locked="0"/>
    </xf>
    <xf numFmtId="14" fontId="14" fillId="0" borderId="68" xfId="0" applyNumberFormat="1" applyFont="1" applyBorder="1" applyAlignment="1" applyProtection="1">
      <alignment horizontal="right" textRotation="90" wrapText="1"/>
      <protection locked="0"/>
    </xf>
    <xf numFmtId="14" fontId="14" fillId="0" borderId="60" xfId="0" applyNumberFormat="1" applyFont="1" applyBorder="1" applyAlignment="1" applyProtection="1">
      <alignment horizontal="right" textRotation="90" wrapText="1"/>
      <protection locked="0"/>
    </xf>
    <xf numFmtId="14" fontId="14" fillId="0" borderId="3" xfId="0" applyNumberFormat="1" applyFont="1" applyBorder="1" applyAlignment="1" applyProtection="1">
      <alignment textRotation="90" wrapText="1"/>
      <protection locked="0"/>
    </xf>
    <xf numFmtId="1" fontId="18" fillId="7" borderId="2" xfId="0" applyNumberFormat="1" applyFont="1" applyFill="1" applyBorder="1" applyAlignment="1" applyProtection="1">
      <alignment horizontal="center" vertical="top" wrapText="1"/>
      <protection hidden="1"/>
    </xf>
    <xf numFmtId="1" fontId="18" fillId="5" borderId="1" xfId="0" applyNumberFormat="1" applyFont="1" applyFill="1" applyBorder="1" applyAlignment="1" applyProtection="1">
      <alignment horizontal="center" vertical="top" wrapText="1"/>
      <protection hidden="1"/>
    </xf>
    <xf numFmtId="1" fontId="18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18" fillId="5" borderId="30" xfId="0" applyNumberFormat="1" applyFont="1" applyFill="1" applyBorder="1" applyAlignment="1" applyProtection="1">
      <alignment horizontal="center" vertical="top" wrapText="1"/>
      <protection hidden="1"/>
    </xf>
    <xf numFmtId="0" fontId="25" fillId="8" borderId="29" xfId="0" applyFont="1" applyFill="1" applyBorder="1" applyProtection="1">
      <protection hidden="1"/>
    </xf>
    <xf numFmtId="0" fontId="38" fillId="0" borderId="16" xfId="0" applyFont="1" applyBorder="1" applyAlignment="1" applyProtection="1">
      <alignment horizontal="center" textRotation="90" wrapText="1"/>
      <protection locked="0"/>
    </xf>
    <xf numFmtId="0" fontId="16" fillId="0" borderId="1" xfId="0" applyFont="1" applyBorder="1" applyAlignment="1" applyProtection="1">
      <alignment textRotation="90" wrapText="1"/>
      <protection locked="0"/>
    </xf>
    <xf numFmtId="0" fontId="16" fillId="0" borderId="17" xfId="0" applyFont="1" applyBorder="1" applyAlignment="1" applyProtection="1">
      <alignment textRotation="90" wrapText="1"/>
      <protection locked="0"/>
    </xf>
    <xf numFmtId="0" fontId="36" fillId="0" borderId="69" xfId="0" applyFont="1" applyBorder="1" applyAlignment="1" applyProtection="1">
      <alignment textRotation="90" wrapText="1"/>
      <protection locked="0"/>
    </xf>
    <xf numFmtId="0" fontId="36" fillId="0" borderId="59" xfId="0" applyFont="1" applyBorder="1" applyAlignment="1" applyProtection="1">
      <alignment horizontal="right" textRotation="90" wrapText="1"/>
      <protection locked="0"/>
    </xf>
    <xf numFmtId="0" fontId="17" fillId="0" borderId="3" xfId="0" applyFont="1" applyBorder="1" applyAlignment="1" applyProtection="1">
      <alignment horizontal="right" textRotation="90" wrapText="1"/>
      <protection locked="0"/>
    </xf>
    <xf numFmtId="0" fontId="17" fillId="0" borderId="4" xfId="0" applyFont="1" applyBorder="1" applyAlignment="1" applyProtection="1">
      <alignment horizontal="right" textRotation="90" wrapText="1"/>
      <protection locked="0"/>
    </xf>
    <xf numFmtId="0" fontId="17" fillId="0" borderId="5" xfId="0" applyFont="1" applyBorder="1" applyAlignment="1" applyProtection="1">
      <alignment textRotation="90" wrapText="1"/>
      <protection locked="0"/>
    </xf>
    <xf numFmtId="0" fontId="17" fillId="0" borderId="75" xfId="0" applyFont="1" applyBorder="1" applyAlignment="1" applyProtection="1">
      <alignment textRotation="90" wrapText="1"/>
      <protection locked="0"/>
    </xf>
    <xf numFmtId="0" fontId="39" fillId="0" borderId="126" xfId="0" applyFont="1" applyBorder="1" applyAlignment="1" applyProtection="1">
      <alignment textRotation="90" wrapText="1"/>
      <protection locked="0"/>
    </xf>
    <xf numFmtId="0" fontId="39" fillId="0" borderId="127" xfId="0" applyFont="1" applyBorder="1" applyAlignment="1" applyProtection="1">
      <alignment textRotation="90" wrapText="1"/>
      <protection locked="0"/>
    </xf>
    <xf numFmtId="0" fontId="14" fillId="0" borderId="33" xfId="0" applyFont="1" applyBorder="1" applyAlignment="1" applyProtection="1">
      <alignment horizontal="center" vertical="center" textRotation="90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14" fontId="14" fillId="0" borderId="85" xfId="0" applyNumberFormat="1" applyFont="1" applyBorder="1" applyAlignment="1" applyProtection="1">
      <alignment horizontal="center" textRotation="90" wrapText="1"/>
      <protection locked="0"/>
    </xf>
    <xf numFmtId="14" fontId="14" fillId="0" borderId="9" xfId="0" applyNumberFormat="1" applyFont="1" applyBorder="1" applyAlignment="1" applyProtection="1">
      <alignment horizontal="center" textRotation="90" wrapText="1"/>
      <protection locked="0"/>
    </xf>
    <xf numFmtId="14" fontId="14" fillId="0" borderId="82" xfId="0" applyNumberFormat="1" applyFont="1" applyBorder="1" applyAlignment="1" applyProtection="1">
      <alignment horizontal="center" textRotation="90" wrapText="1"/>
      <protection locked="0"/>
    </xf>
    <xf numFmtId="14" fontId="14" fillId="0" borderId="83" xfId="0" applyNumberFormat="1" applyFont="1" applyBorder="1" applyAlignment="1" applyProtection="1">
      <alignment textRotation="90" wrapText="1"/>
      <protection locked="0"/>
    </xf>
    <xf numFmtId="14" fontId="14" fillId="0" borderId="84" xfId="0" applyNumberFormat="1" applyFont="1" applyBorder="1" applyAlignment="1" applyProtection="1">
      <alignment horizontal="right" textRotation="90" wrapText="1"/>
      <protection locked="0"/>
    </xf>
    <xf numFmtId="14" fontId="14" fillId="0" borderId="3" xfId="0" applyNumberFormat="1" applyFont="1" applyBorder="1" applyAlignment="1" applyProtection="1">
      <alignment horizontal="right" textRotation="90" wrapText="1"/>
      <protection locked="0"/>
    </xf>
    <xf numFmtId="14" fontId="14" fillId="0" borderId="5" xfId="0" applyNumberFormat="1" applyFont="1" applyBorder="1" applyAlignment="1" applyProtection="1">
      <alignment textRotation="90" wrapText="1"/>
      <protection locked="0"/>
    </xf>
    <xf numFmtId="14" fontId="14" fillId="0" borderId="85" xfId="0" applyNumberFormat="1" applyFont="1" applyBorder="1" applyAlignment="1" applyProtection="1">
      <alignment textRotation="90" wrapText="1"/>
      <protection locked="0"/>
    </xf>
    <xf numFmtId="14" fontId="14" fillId="0" borderId="9" xfId="0" applyNumberFormat="1" applyFont="1" applyBorder="1" applyAlignment="1" applyProtection="1">
      <alignment textRotation="90" wrapText="1"/>
      <protection locked="0"/>
    </xf>
    <xf numFmtId="14" fontId="14" fillId="0" borderId="19" xfId="0" applyNumberFormat="1" applyFont="1" applyBorder="1" applyAlignment="1" applyProtection="1">
      <alignment textRotation="90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19" fillId="0" borderId="7" xfId="0" applyFont="1" applyBorder="1" applyAlignment="1" applyProtection="1">
      <alignment vertical="center" wrapText="1"/>
      <protection locked="0"/>
    </xf>
    <xf numFmtId="1" fontId="19" fillId="0" borderId="16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" fontId="19" fillId="0" borderId="17" xfId="0" applyNumberFormat="1" applyFont="1" applyBorder="1" applyAlignment="1" applyProtection="1">
      <alignment horizontal="center" vertical="center" wrapText="1"/>
      <protection locked="0"/>
    </xf>
    <xf numFmtId="1" fontId="19" fillId="0" borderId="87" xfId="0" applyNumberFormat="1" applyFont="1" applyBorder="1" applyAlignment="1" applyProtection="1">
      <alignment horizontal="center" vertical="center" wrapText="1"/>
      <protection locked="0"/>
    </xf>
    <xf numFmtId="1" fontId="19" fillId="0" borderId="28" xfId="0" applyNumberFormat="1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93" xfId="0" applyFont="1" applyBorder="1" applyAlignment="1" applyProtection="1">
      <alignment horizontal="center" vertical="center"/>
      <protection locked="0"/>
    </xf>
    <xf numFmtId="0" fontId="20" fillId="0" borderId="87" xfId="0" applyFont="1" applyBorder="1" applyAlignment="1" applyProtection="1">
      <alignment horizontal="center" vertical="center"/>
      <protection locked="0"/>
    </xf>
    <xf numFmtId="0" fontId="20" fillId="0" borderId="96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vertical="center"/>
      <protection locked="0"/>
    </xf>
    <xf numFmtId="1" fontId="19" fillId="0" borderId="17" xfId="0" applyNumberFormat="1" applyFont="1" applyBorder="1" applyAlignment="1" applyProtection="1">
      <alignment horizontal="center" vertical="top" wrapText="1"/>
      <protection locked="0"/>
    </xf>
    <xf numFmtId="0" fontId="20" fillId="0" borderId="87" xfId="0" applyFont="1" applyBorder="1" applyAlignment="1" applyProtection="1">
      <protection locked="0"/>
    </xf>
    <xf numFmtId="1" fontId="19" fillId="0" borderId="28" xfId="0" applyNumberFormat="1" applyFont="1" applyBorder="1" applyAlignment="1" applyProtection="1">
      <alignment horizontal="center" vertical="top" wrapText="1"/>
      <protection locked="0"/>
    </xf>
    <xf numFmtId="0" fontId="20" fillId="0" borderId="28" xfId="0" applyFont="1" applyBorder="1" applyAlignment="1" applyProtection="1"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0" fillId="0" borderId="1" xfId="0" applyFont="1" applyBorder="1" applyAlignment="1" applyProtection="1">
      <alignment vertical="top"/>
      <protection locked="0"/>
    </xf>
    <xf numFmtId="0" fontId="20" fillId="0" borderId="7" xfId="0" applyFont="1" applyBorder="1" applyAlignment="1" applyProtection="1">
      <alignment vertical="top" wrapText="1"/>
      <protection locked="0"/>
    </xf>
    <xf numFmtId="1" fontId="20" fillId="0" borderId="16" xfId="0" applyNumberFormat="1" applyFont="1" applyBorder="1" applyAlignment="1" applyProtection="1">
      <alignment horizontal="center" vertical="top" wrapText="1"/>
      <protection locked="0"/>
    </xf>
    <xf numFmtId="1" fontId="20" fillId="0" borderId="17" xfId="0" applyNumberFormat="1" applyFont="1" applyBorder="1" applyAlignment="1" applyProtection="1">
      <alignment horizontal="center" vertical="top" wrapText="1"/>
      <protection locked="0"/>
    </xf>
    <xf numFmtId="1" fontId="20" fillId="0" borderId="28" xfId="0" applyNumberFormat="1" applyFont="1" applyBorder="1" applyAlignment="1" applyProtection="1">
      <alignment horizontal="center" vertical="top" wrapText="1"/>
      <protection locked="0"/>
    </xf>
    <xf numFmtId="0" fontId="28" fillId="0" borderId="1" xfId="0" applyFont="1" applyBorder="1" applyAlignment="1" applyProtection="1">
      <alignment vertical="top" wrapText="1"/>
      <protection locked="0"/>
    </xf>
    <xf numFmtId="0" fontId="29" fillId="0" borderId="1" xfId="0" applyFont="1" applyBorder="1" applyAlignment="1" applyProtection="1">
      <alignment vertical="top" wrapText="1"/>
      <protection locked="0"/>
    </xf>
    <xf numFmtId="0" fontId="29" fillId="0" borderId="1" xfId="0" applyFont="1" applyBorder="1" applyAlignment="1" applyProtection="1">
      <alignment vertical="top"/>
      <protection locked="0"/>
    </xf>
    <xf numFmtId="0" fontId="29" fillId="0" borderId="7" xfId="0" applyFont="1" applyBorder="1" applyAlignment="1" applyProtection="1">
      <alignment vertical="top" wrapText="1"/>
      <protection locked="0"/>
    </xf>
    <xf numFmtId="1" fontId="29" fillId="0" borderId="16" xfId="0" applyNumberFormat="1" applyFont="1" applyBorder="1" applyAlignment="1" applyProtection="1">
      <alignment horizontal="center" vertical="top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protection locked="0"/>
    </xf>
    <xf numFmtId="0" fontId="29" fillId="0" borderId="87" xfId="0" applyFont="1" applyBorder="1" applyAlignment="1" applyProtection="1">
      <protection locked="0"/>
    </xf>
    <xf numFmtId="0" fontId="29" fillId="0" borderId="28" xfId="0" applyFont="1" applyBorder="1" applyAlignment="1" applyProtection="1">
      <protection locked="0"/>
    </xf>
    <xf numFmtId="1" fontId="29" fillId="0" borderId="28" xfId="0" applyNumberFormat="1" applyFont="1" applyBorder="1" applyAlignment="1" applyProtection="1">
      <alignment horizontal="center" vertical="top" wrapText="1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29" fillId="0" borderId="93" xfId="0" applyFont="1" applyBorder="1" applyAlignment="1" applyProtection="1">
      <alignment horizontal="center" vertical="center"/>
      <protection locked="0"/>
    </xf>
    <xf numFmtId="0" fontId="29" fillId="0" borderId="87" xfId="0" applyFont="1" applyBorder="1" applyAlignment="1" applyProtection="1">
      <alignment horizontal="center" vertical="center"/>
      <protection locked="0"/>
    </xf>
    <xf numFmtId="0" fontId="29" fillId="0" borderId="9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19" fillId="0" borderId="1" xfId="0" applyFont="1" applyBorder="1" applyAlignment="1" applyProtection="1">
      <alignment vertical="top"/>
      <protection locked="0"/>
    </xf>
    <xf numFmtId="0" fontId="19" fillId="0" borderId="7" xfId="0" applyFont="1" applyBorder="1" applyAlignment="1" applyProtection="1">
      <alignment vertical="top" wrapText="1"/>
      <protection locked="0"/>
    </xf>
    <xf numFmtId="0" fontId="20" fillId="0" borderId="16" xfId="0" applyFont="1" applyBorder="1" applyAlignment="1" applyProtection="1">
      <protection locked="0"/>
    </xf>
    <xf numFmtId="1" fontId="29" fillId="0" borderId="17" xfId="0" applyNumberFormat="1" applyFont="1" applyBorder="1" applyAlignment="1" applyProtection="1">
      <alignment horizontal="center" vertical="top" wrapText="1"/>
      <protection locked="0"/>
    </xf>
    <xf numFmtId="1" fontId="28" fillId="0" borderId="28" xfId="0" applyNumberFormat="1" applyFont="1" applyBorder="1" applyAlignment="1" applyProtection="1">
      <alignment horizontal="center" vertical="top" wrapText="1"/>
      <protection locked="0"/>
    </xf>
    <xf numFmtId="0" fontId="18" fillId="0" borderId="30" xfId="0" applyFont="1" applyBorder="1" applyAlignment="1" applyProtection="1">
      <alignment vertical="top" wrapText="1"/>
      <protection locked="0"/>
    </xf>
    <xf numFmtId="0" fontId="19" fillId="0" borderId="30" xfId="0" applyFont="1" applyBorder="1" applyAlignment="1" applyProtection="1">
      <alignment vertical="top" wrapText="1"/>
      <protection locked="0"/>
    </xf>
    <xf numFmtId="0" fontId="19" fillId="0" borderId="30" xfId="0" applyFont="1" applyBorder="1" applyAlignment="1" applyProtection="1">
      <alignment vertical="top"/>
      <protection locked="0"/>
    </xf>
    <xf numFmtId="0" fontId="19" fillId="0" borderId="37" xfId="0" applyFont="1" applyBorder="1" applyAlignment="1" applyProtection="1">
      <alignment vertical="top" wrapText="1"/>
      <protection locked="0"/>
    </xf>
    <xf numFmtId="0" fontId="20" fillId="0" borderId="119" xfId="0" applyFont="1" applyBorder="1" applyAlignment="1" applyProtection="1"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1" fontId="19" fillId="0" borderId="91" xfId="0" applyNumberFormat="1" applyFont="1" applyBorder="1" applyAlignment="1" applyProtection="1">
      <alignment horizontal="center" vertical="top" wrapText="1"/>
      <protection locked="0"/>
    </xf>
    <xf numFmtId="0" fontId="20" fillId="0" borderId="88" xfId="0" applyFont="1" applyBorder="1" applyAlignment="1" applyProtection="1">
      <protection locked="0"/>
    </xf>
    <xf numFmtId="0" fontId="20" fillId="0" borderId="31" xfId="0" applyFont="1" applyBorder="1" applyAlignment="1" applyProtection="1">
      <protection locked="0"/>
    </xf>
    <xf numFmtId="1" fontId="19" fillId="0" borderId="31" xfId="0" applyNumberFormat="1" applyFont="1" applyBorder="1" applyAlignment="1" applyProtection="1">
      <alignment horizontal="center" vertical="top" wrapText="1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0" borderId="94" xfId="0" applyFont="1" applyBorder="1" applyAlignment="1" applyProtection="1">
      <alignment horizontal="center" vertical="center"/>
      <protection locked="0"/>
    </xf>
    <xf numFmtId="0" fontId="20" fillId="0" borderId="88" xfId="0" applyFont="1" applyBorder="1" applyAlignment="1" applyProtection="1">
      <alignment horizontal="center" vertical="center"/>
      <protection locked="0"/>
    </xf>
    <xf numFmtId="0" fontId="20" fillId="0" borderId="81" xfId="0" applyFont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32" fillId="5" borderId="39" xfId="0" applyFont="1" applyFill="1" applyBorder="1" applyAlignment="1" applyProtection="1">
      <alignment vertical="center" wrapText="1"/>
      <protection locked="0"/>
    </xf>
    <xf numFmtId="0" fontId="32" fillId="5" borderId="39" xfId="0" applyFont="1" applyFill="1" applyBorder="1" applyProtection="1">
      <protection locked="0"/>
    </xf>
    <xf numFmtId="0" fontId="32" fillId="5" borderId="79" xfId="0" applyFont="1" applyFill="1" applyBorder="1" applyAlignment="1" applyProtection="1">
      <alignment vertical="center" wrapText="1"/>
      <protection locked="0"/>
    </xf>
    <xf numFmtId="0" fontId="32" fillId="5" borderId="39" xfId="0" applyFont="1" applyFill="1" applyBorder="1" applyAlignment="1" applyProtection="1">
      <alignment horizontal="center" vertical="center"/>
      <protection locked="0"/>
    </xf>
    <xf numFmtId="1" fontId="32" fillId="5" borderId="39" xfId="0" applyNumberFormat="1" applyFont="1" applyFill="1" applyBorder="1" applyAlignment="1" applyProtection="1">
      <alignment horizontal="right" vertical="center" wrapText="1"/>
      <protection locked="0"/>
    </xf>
    <xf numFmtId="0" fontId="32" fillId="5" borderId="39" xfId="0" applyFont="1" applyFill="1" applyBorder="1" applyAlignment="1" applyProtection="1">
      <alignment horizontal="right" vertical="center"/>
      <protection locked="0"/>
    </xf>
    <xf numFmtId="0" fontId="32" fillId="5" borderId="79" xfId="0" applyFont="1" applyFill="1" applyBorder="1" applyAlignment="1" applyProtection="1">
      <alignment horizontal="right" vertical="center"/>
      <protection locked="0"/>
    </xf>
    <xf numFmtId="0" fontId="31" fillId="5" borderId="39" xfId="0" applyFont="1" applyFill="1" applyBorder="1" applyAlignment="1" applyProtection="1">
      <alignment vertical="center"/>
      <protection locked="0"/>
    </xf>
    <xf numFmtId="0" fontId="30" fillId="5" borderId="39" xfId="0" applyFont="1" applyFill="1" applyBorder="1" applyAlignment="1" applyProtection="1">
      <alignment vertical="center" wrapText="1"/>
      <protection locked="0"/>
    </xf>
    <xf numFmtId="1" fontId="30" fillId="5" borderId="57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39" xfId="0" applyFont="1" applyFill="1" applyBorder="1" applyAlignment="1" applyProtection="1">
      <alignment horizontal="center" vertical="center"/>
      <protection locked="0"/>
    </xf>
    <xf numFmtId="1" fontId="30" fillId="5" borderId="54" xfId="0" applyNumberFormat="1" applyFont="1" applyFill="1" applyBorder="1" applyAlignment="1" applyProtection="1">
      <alignment horizontal="right" vertical="center" wrapText="1"/>
      <protection locked="0"/>
    </xf>
    <xf numFmtId="1" fontId="30" fillId="5" borderId="66" xfId="0" applyNumberFormat="1" applyFont="1" applyFill="1" applyBorder="1" applyAlignment="1" applyProtection="1">
      <alignment horizontal="right" vertical="center" wrapText="1"/>
      <protection locked="0"/>
    </xf>
    <xf numFmtId="1" fontId="30" fillId="5" borderId="39" xfId="0" applyNumberFormat="1" applyFont="1" applyFill="1" applyBorder="1" applyAlignment="1" applyProtection="1">
      <alignment horizontal="right" vertical="center" wrapText="1"/>
      <protection locked="0"/>
    </xf>
    <xf numFmtId="0" fontId="30" fillId="5" borderId="39" xfId="0" applyFont="1" applyFill="1" applyBorder="1" applyAlignment="1" applyProtection="1">
      <alignment horizontal="right" vertical="center"/>
      <protection locked="0"/>
    </xf>
    <xf numFmtId="0" fontId="30" fillId="5" borderId="79" xfId="0" applyFont="1" applyFill="1" applyBorder="1" applyAlignment="1" applyProtection="1">
      <alignment horizontal="right" vertical="center"/>
      <protection locked="0"/>
    </xf>
    <xf numFmtId="0" fontId="30" fillId="5" borderId="54" xfId="0" applyFont="1" applyFill="1" applyBorder="1" applyAlignment="1" applyProtection="1">
      <alignment horizontal="right" vertical="center"/>
      <protection locked="0"/>
    </xf>
    <xf numFmtId="0" fontId="30" fillId="5" borderId="108" xfId="0" applyFont="1" applyFill="1" applyBorder="1" applyAlignment="1" applyProtection="1">
      <alignment horizontal="right" vertical="center"/>
      <protection locked="0"/>
    </xf>
    <xf numFmtId="0" fontId="33" fillId="0" borderId="39" xfId="0" applyFont="1" applyBorder="1" applyAlignment="1" applyProtection="1">
      <alignment vertical="center"/>
      <protection locked="0"/>
    </xf>
    <xf numFmtId="0" fontId="32" fillId="0" borderId="39" xfId="0" applyFont="1" applyBorder="1" applyAlignment="1" applyProtection="1">
      <alignment vertical="center" wrapText="1"/>
      <protection locked="0"/>
    </xf>
    <xf numFmtId="0" fontId="32" fillId="0" borderId="39" xfId="0" applyFont="1" applyBorder="1" applyProtection="1">
      <protection locked="0"/>
    </xf>
    <xf numFmtId="0" fontId="19" fillId="5" borderId="79" xfId="0" applyFont="1" applyFill="1" applyBorder="1" applyAlignment="1" applyProtection="1">
      <alignment vertical="center" wrapText="1"/>
      <protection locked="0"/>
    </xf>
    <xf numFmtId="0" fontId="32" fillId="0" borderId="39" xfId="0" applyFont="1" applyBorder="1" applyAlignment="1" applyProtection="1">
      <alignment horizontal="center" vertical="center"/>
      <protection locked="0"/>
    </xf>
    <xf numFmtId="1" fontId="32" fillId="0" borderId="54" xfId="0" applyNumberFormat="1" applyFont="1" applyBorder="1" applyAlignment="1" applyProtection="1">
      <alignment horizontal="right" vertical="center" wrapText="1"/>
      <protection locked="0"/>
    </xf>
    <xf numFmtId="0" fontId="32" fillId="0" borderId="66" xfId="0" applyFont="1" applyBorder="1" applyAlignment="1" applyProtection="1">
      <alignment horizontal="right" vertical="center"/>
      <protection locked="0"/>
    </xf>
    <xf numFmtId="1" fontId="32" fillId="0" borderId="39" xfId="0" applyNumberFormat="1" applyFont="1" applyBorder="1" applyAlignment="1" applyProtection="1">
      <alignment horizontal="right" vertical="center" wrapText="1"/>
      <protection locked="0"/>
    </xf>
    <xf numFmtId="0" fontId="32" fillId="0" borderId="39" xfId="0" applyFont="1" applyBorder="1" applyAlignment="1" applyProtection="1">
      <alignment horizontal="right" vertical="center"/>
      <protection locked="0"/>
    </xf>
    <xf numFmtId="0" fontId="32" fillId="0" borderId="79" xfId="0" applyFont="1" applyBorder="1" applyAlignment="1" applyProtection="1">
      <alignment horizontal="right" vertical="center"/>
      <protection locked="0"/>
    </xf>
    <xf numFmtId="0" fontId="32" fillId="0" borderId="54" xfId="0" applyFont="1" applyBorder="1" applyAlignment="1" applyProtection="1">
      <alignment horizontal="right" vertical="center"/>
      <protection locked="0"/>
    </xf>
    <xf numFmtId="0" fontId="32" fillId="0" borderId="108" xfId="0" applyFont="1" applyBorder="1" applyAlignment="1" applyProtection="1">
      <alignment horizontal="right" vertical="center"/>
      <protection locked="0"/>
    </xf>
    <xf numFmtId="0" fontId="18" fillId="5" borderId="39" xfId="0" applyFont="1" applyFill="1" applyBorder="1" applyAlignment="1" applyProtection="1">
      <alignment vertical="center"/>
      <protection locked="0"/>
    </xf>
    <xf numFmtId="0" fontId="19" fillId="5" borderId="39" xfId="0" applyFont="1" applyFill="1" applyBorder="1" applyAlignment="1" applyProtection="1">
      <alignment vertical="center" wrapText="1"/>
      <protection locked="0"/>
    </xf>
    <xf numFmtId="1" fontId="32" fillId="0" borderId="57" xfId="0" applyNumberFormat="1" applyFont="1" applyBorder="1" applyAlignment="1" applyProtection="1">
      <alignment horizontal="center" vertical="center" wrapText="1"/>
      <protection locked="0"/>
    </xf>
    <xf numFmtId="0" fontId="20" fillId="5" borderId="39" xfId="0" applyFont="1" applyFill="1" applyBorder="1" applyAlignment="1" applyProtection="1">
      <alignment horizontal="center" vertical="center"/>
      <protection locked="0"/>
    </xf>
    <xf numFmtId="1" fontId="19" fillId="5" borderId="54" xfId="0" applyNumberFormat="1" applyFont="1" applyFill="1" applyBorder="1" applyAlignment="1" applyProtection="1">
      <alignment horizontal="right" vertical="center" wrapText="1"/>
      <protection locked="0"/>
    </xf>
    <xf numFmtId="0" fontId="20" fillId="5" borderId="79" xfId="0" applyFont="1" applyFill="1" applyBorder="1" applyAlignment="1" applyProtection="1">
      <alignment horizontal="right" vertical="center"/>
      <protection locked="0"/>
    </xf>
    <xf numFmtId="0" fontId="20" fillId="5" borderId="108" xfId="0" applyFont="1" applyFill="1" applyBorder="1" applyAlignment="1" applyProtection="1">
      <alignment horizontal="right" vertical="center"/>
      <protection locked="0"/>
    </xf>
    <xf numFmtId="0" fontId="18" fillId="0" borderId="39" xfId="0" applyFont="1" applyBorder="1" applyAlignment="1" applyProtection="1">
      <alignment vertical="center"/>
      <protection locked="0"/>
    </xf>
    <xf numFmtId="0" fontId="19" fillId="0" borderId="39" xfId="0" applyFont="1" applyBorder="1" applyAlignment="1" applyProtection="1">
      <alignment vertical="center" wrapText="1"/>
      <protection locked="0"/>
    </xf>
    <xf numFmtId="0" fontId="19" fillId="0" borderId="79" xfId="0" applyFont="1" applyBorder="1" applyAlignment="1" applyProtection="1">
      <alignment vertical="center" wrapText="1"/>
      <protection locked="0"/>
    </xf>
    <xf numFmtId="1" fontId="19" fillId="0" borderId="57" xfId="0" applyNumberFormat="1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1" fontId="19" fillId="0" borderId="54" xfId="0" applyNumberFormat="1" applyFont="1" applyBorder="1" applyAlignment="1" applyProtection="1">
      <alignment horizontal="right" vertical="center" wrapText="1"/>
      <protection locked="0"/>
    </xf>
    <xf numFmtId="1" fontId="19" fillId="0" borderId="66" xfId="0" applyNumberFormat="1" applyFont="1" applyBorder="1" applyAlignment="1" applyProtection="1">
      <alignment horizontal="right" vertical="center" wrapText="1"/>
      <protection locked="0"/>
    </xf>
    <xf numFmtId="1" fontId="19" fillId="0" borderId="39" xfId="0" applyNumberFormat="1" applyFont="1" applyBorder="1" applyAlignment="1" applyProtection="1">
      <alignment horizontal="right" vertical="center" wrapText="1"/>
      <protection locked="0"/>
    </xf>
    <xf numFmtId="0" fontId="20" fillId="0" borderId="39" xfId="0" applyFont="1" applyBorder="1" applyAlignment="1" applyProtection="1">
      <alignment horizontal="right" vertical="center"/>
      <protection locked="0"/>
    </xf>
    <xf numFmtId="0" fontId="20" fillId="0" borderId="79" xfId="0" applyFont="1" applyBorder="1" applyAlignment="1" applyProtection="1">
      <alignment horizontal="right" vertical="center"/>
      <protection locked="0"/>
    </xf>
    <xf numFmtId="0" fontId="20" fillId="0" borderId="54" xfId="0" applyFont="1" applyBorder="1" applyAlignment="1" applyProtection="1">
      <alignment horizontal="right" vertical="center"/>
      <protection locked="0"/>
    </xf>
    <xf numFmtId="0" fontId="20" fillId="0" borderId="108" xfId="0" applyFont="1" applyBorder="1" applyAlignment="1" applyProtection="1">
      <alignment horizontal="right" vertical="center"/>
      <protection locked="0"/>
    </xf>
    <xf numFmtId="1" fontId="32" fillId="0" borderId="66" xfId="0" applyNumberFormat="1" applyFont="1" applyBorder="1" applyAlignment="1" applyProtection="1">
      <alignment horizontal="right" vertical="center" wrapText="1"/>
      <protection locked="0"/>
    </xf>
    <xf numFmtId="0" fontId="31" fillId="0" borderId="39" xfId="0" applyFont="1" applyBorder="1" applyAlignment="1" applyProtection="1">
      <alignment vertical="center"/>
      <protection locked="0"/>
    </xf>
    <xf numFmtId="0" fontId="30" fillId="0" borderId="39" xfId="0" applyFont="1" applyBorder="1" applyAlignment="1" applyProtection="1">
      <alignment vertical="center" wrapText="1"/>
      <protection locked="0"/>
    </xf>
    <xf numFmtId="0" fontId="30" fillId="0" borderId="39" xfId="0" applyFont="1" applyBorder="1" applyProtection="1">
      <protection locked="0"/>
    </xf>
    <xf numFmtId="1" fontId="30" fillId="0" borderId="57" xfId="0" applyNumberFormat="1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/>
      <protection locked="0"/>
    </xf>
    <xf numFmtId="1" fontId="30" fillId="0" borderId="54" xfId="0" applyNumberFormat="1" applyFont="1" applyBorder="1" applyAlignment="1" applyProtection="1">
      <alignment horizontal="right" vertical="center" wrapText="1"/>
      <protection locked="0"/>
    </xf>
    <xf numFmtId="0" fontId="30" fillId="0" borderId="66" xfId="0" applyFont="1" applyBorder="1" applyAlignment="1" applyProtection="1">
      <alignment horizontal="right" vertical="center"/>
      <protection locked="0"/>
    </xf>
    <xf numFmtId="1" fontId="31" fillId="0" borderId="39" xfId="0" applyNumberFormat="1" applyFont="1" applyBorder="1" applyAlignment="1" applyProtection="1">
      <alignment horizontal="right" vertical="center" wrapText="1"/>
      <protection locked="0"/>
    </xf>
    <xf numFmtId="1" fontId="30" fillId="0" borderId="39" xfId="0" applyNumberFormat="1" applyFont="1" applyBorder="1" applyAlignment="1" applyProtection="1">
      <alignment horizontal="right" vertical="center" wrapText="1"/>
      <protection locked="0"/>
    </xf>
    <xf numFmtId="0" fontId="30" fillId="0" borderId="39" xfId="0" applyFont="1" applyBorder="1" applyAlignment="1" applyProtection="1">
      <alignment horizontal="right" vertical="center"/>
      <protection locked="0"/>
    </xf>
    <xf numFmtId="0" fontId="30" fillId="0" borderId="79" xfId="0" applyFont="1" applyBorder="1" applyAlignment="1" applyProtection="1">
      <alignment horizontal="right" vertical="center"/>
      <protection locked="0"/>
    </xf>
    <xf numFmtId="0" fontId="30" fillId="0" borderId="54" xfId="0" applyFont="1" applyBorder="1" applyAlignment="1" applyProtection="1">
      <alignment horizontal="right" vertical="center"/>
      <protection locked="0"/>
    </xf>
    <xf numFmtId="0" fontId="30" fillId="0" borderId="108" xfId="0" applyFont="1" applyBorder="1" applyAlignment="1" applyProtection="1">
      <alignment horizontal="right" vertical="center"/>
      <protection locked="0"/>
    </xf>
    <xf numFmtId="0" fontId="20" fillId="0" borderId="39" xfId="0" applyFont="1" applyBorder="1" applyProtection="1">
      <protection locked="0"/>
    </xf>
    <xf numFmtId="0" fontId="32" fillId="0" borderId="57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vertical="center"/>
      <protection locked="0"/>
    </xf>
    <xf numFmtId="0" fontId="20" fillId="0" borderId="66" xfId="0" applyFont="1" applyBorder="1" applyAlignment="1" applyProtection="1">
      <alignment horizontal="right" vertical="center"/>
      <protection locked="0"/>
    </xf>
    <xf numFmtId="0" fontId="20" fillId="0" borderId="57" xfId="0" applyFont="1" applyBorder="1" applyAlignment="1" applyProtection="1">
      <alignment horizontal="center" vertical="center"/>
      <protection locked="0"/>
    </xf>
    <xf numFmtId="0" fontId="30" fillId="0" borderId="57" xfId="0" applyFont="1" applyBorder="1" applyAlignment="1" applyProtection="1">
      <alignment horizontal="center" vertical="center"/>
      <protection locked="0"/>
    </xf>
    <xf numFmtId="1" fontId="30" fillId="0" borderId="66" xfId="0" applyNumberFormat="1" applyFont="1" applyBorder="1" applyAlignment="1" applyProtection="1">
      <alignment horizontal="right" vertical="center" wrapText="1"/>
      <protection locked="0"/>
    </xf>
    <xf numFmtId="0" fontId="21" fillId="0" borderId="39" xfId="0" applyFont="1" applyBorder="1" applyAlignment="1" applyProtection="1">
      <alignment vertical="center"/>
      <protection locked="0"/>
    </xf>
    <xf numFmtId="0" fontId="20" fillId="0" borderId="57" xfId="0" applyFont="1" applyBorder="1" applyAlignment="1" applyProtection="1">
      <alignment horizontal="right" vertical="center"/>
      <protection locked="0"/>
    </xf>
    <xf numFmtId="0" fontId="32" fillId="0" borderId="57" xfId="0" applyFont="1" applyBorder="1" applyAlignment="1" applyProtection="1">
      <alignment horizontal="right" vertical="center"/>
      <protection locked="0"/>
    </xf>
    <xf numFmtId="0" fontId="19" fillId="0" borderId="39" xfId="0" applyFont="1" applyFill="1" applyBorder="1" applyAlignment="1" applyProtection="1">
      <alignment vertical="center" wrapText="1"/>
      <protection locked="0"/>
    </xf>
    <xf numFmtId="0" fontId="19" fillId="0" borderId="39" xfId="0" applyFont="1" applyFill="1" applyBorder="1" applyAlignment="1" applyProtection="1">
      <alignment vertical="center"/>
      <protection locked="0"/>
    </xf>
    <xf numFmtId="0" fontId="20" fillId="0" borderId="79" xfId="0" applyFont="1" applyBorder="1" applyAlignment="1" applyProtection="1">
      <alignment vertical="center"/>
      <protection locked="0"/>
    </xf>
    <xf numFmtId="0" fontId="20" fillId="0" borderId="39" xfId="0" applyFont="1" applyBorder="1" applyAlignment="1" applyProtection="1">
      <alignment vertical="center" wrapText="1"/>
      <protection locked="0"/>
    </xf>
    <xf numFmtId="0" fontId="20" fillId="0" borderId="79" xfId="0" applyFont="1" applyBorder="1" applyAlignment="1" applyProtection="1">
      <alignment vertical="center" wrapText="1"/>
      <protection locked="0"/>
    </xf>
    <xf numFmtId="1" fontId="30" fillId="0" borderId="57" xfId="0" applyNumberFormat="1" applyFont="1" applyBorder="1" applyAlignment="1" applyProtection="1">
      <alignment horizontal="right" vertical="center" wrapText="1"/>
      <protection locked="0"/>
    </xf>
    <xf numFmtId="1" fontId="20" fillId="0" borderId="57" xfId="0" applyNumberFormat="1" applyFont="1" applyBorder="1" applyAlignment="1" applyProtection="1">
      <alignment horizontal="right" vertical="center" wrapText="1"/>
      <protection locked="0"/>
    </xf>
    <xf numFmtId="0" fontId="18" fillId="0" borderId="40" xfId="0" applyFont="1" applyBorder="1" applyAlignment="1" applyProtection="1">
      <alignment vertical="center"/>
      <protection locked="0"/>
    </xf>
    <xf numFmtId="0" fontId="19" fillId="0" borderId="40" xfId="0" applyFont="1" applyBorder="1" applyAlignment="1" applyProtection="1">
      <alignment vertical="center" wrapText="1"/>
      <protection locked="0"/>
    </xf>
    <xf numFmtId="0" fontId="19" fillId="0" borderId="40" xfId="0" applyFont="1" applyBorder="1" applyAlignment="1" applyProtection="1">
      <alignment vertical="center"/>
      <protection locked="0"/>
    </xf>
    <xf numFmtId="0" fontId="19" fillId="0" borderId="80" xfId="0" applyFont="1" applyBorder="1" applyAlignment="1" applyProtection="1">
      <alignment vertical="center" wrapText="1"/>
      <protection locked="0"/>
    </xf>
    <xf numFmtId="1" fontId="19" fillId="0" borderId="58" xfId="0" applyNumberFormat="1" applyFont="1" applyBorder="1" applyAlignment="1" applyProtection="1">
      <alignment horizontal="right" vertical="center" wrapText="1"/>
      <protection locked="0"/>
    </xf>
    <xf numFmtId="0" fontId="20" fillId="0" borderId="40" xfId="0" applyFont="1" applyBorder="1" applyAlignment="1" applyProtection="1">
      <alignment horizontal="right" vertical="center"/>
      <protection locked="0"/>
    </xf>
    <xf numFmtId="0" fontId="20" fillId="0" borderId="55" xfId="0" applyFont="1" applyBorder="1" applyAlignment="1" applyProtection="1">
      <alignment horizontal="right" vertical="center"/>
      <protection locked="0"/>
    </xf>
    <xf numFmtId="0" fontId="20" fillId="0" borderId="67" xfId="0" applyFont="1" applyBorder="1" applyAlignment="1" applyProtection="1">
      <alignment horizontal="right" vertical="center"/>
      <protection locked="0"/>
    </xf>
    <xf numFmtId="0" fontId="20" fillId="0" borderId="80" xfId="0" applyFont="1" applyBorder="1" applyAlignment="1" applyProtection="1">
      <alignment horizontal="right" vertical="center"/>
      <protection locked="0"/>
    </xf>
    <xf numFmtId="0" fontId="20" fillId="0" borderId="109" xfId="0" applyFont="1" applyBorder="1" applyAlignment="1" applyProtection="1">
      <alignment horizontal="right" vertical="center"/>
      <protection locked="0"/>
    </xf>
    <xf numFmtId="0" fontId="39" fillId="0" borderId="1" xfId="0" applyFont="1" applyBorder="1" applyAlignment="1" applyProtection="1">
      <alignment textRotation="90" wrapText="1"/>
      <protection locked="0"/>
    </xf>
    <xf numFmtId="0" fontId="6" fillId="11" borderId="1" xfId="0" applyFont="1" applyFill="1" applyBorder="1" applyAlignment="1" applyProtection="1">
      <alignment horizontal="center" vertical="center" textRotation="90"/>
      <protection locked="0"/>
    </xf>
    <xf numFmtId="0" fontId="6" fillId="12" borderId="1" xfId="0" applyFont="1" applyFill="1" applyBorder="1" applyAlignment="1" applyProtection="1">
      <alignment horizontal="center" vertical="center" textRotation="90"/>
      <protection locked="0"/>
    </xf>
    <xf numFmtId="0" fontId="14" fillId="0" borderId="1" xfId="0" applyFont="1" applyBorder="1" applyAlignment="1" applyProtection="1">
      <alignment horizontal="center" vertical="center" textRotation="90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4" fontId="14" fillId="0" borderId="70" xfId="0" applyNumberFormat="1" applyFont="1" applyBorder="1" applyAlignment="1" applyProtection="1">
      <alignment textRotation="90" wrapText="1"/>
      <protection locked="0"/>
    </xf>
    <xf numFmtId="14" fontId="14" fillId="0" borderId="71" xfId="0" applyNumberFormat="1" applyFont="1" applyBorder="1" applyAlignment="1" applyProtection="1">
      <alignment horizontal="right" textRotation="90" wrapText="1"/>
      <protection locked="0"/>
    </xf>
    <xf numFmtId="14" fontId="14" fillId="0" borderId="4" xfId="0" applyNumberFormat="1" applyFont="1" applyBorder="1" applyAlignment="1" applyProtection="1">
      <alignment horizontal="right" textRotation="90" wrapText="1"/>
      <protection locked="0"/>
    </xf>
    <xf numFmtId="14" fontId="14" fillId="0" borderId="72" xfId="0" applyNumberFormat="1" applyFont="1" applyBorder="1" applyAlignment="1" applyProtection="1">
      <alignment textRotation="90" wrapText="1"/>
      <protection locked="0"/>
    </xf>
    <xf numFmtId="14" fontId="14" fillId="0" borderId="16" xfId="0" applyNumberFormat="1" applyFont="1" applyBorder="1" applyAlignment="1" applyProtection="1">
      <alignment textRotation="90" wrapText="1"/>
      <protection locked="0"/>
    </xf>
    <xf numFmtId="14" fontId="14" fillId="0" borderId="1" xfId="0" applyNumberFormat="1" applyFont="1" applyBorder="1" applyAlignment="1" applyProtection="1">
      <alignment textRotation="90" wrapText="1"/>
      <protection locked="0"/>
    </xf>
    <xf numFmtId="14" fontId="14" fillId="0" borderId="7" xfId="0" applyNumberFormat="1" applyFont="1" applyBorder="1" applyAlignment="1" applyProtection="1">
      <alignment textRotation="90" wrapText="1"/>
      <protection locked="0"/>
    </xf>
    <xf numFmtId="0" fontId="0" fillId="6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41" xfId="0" applyBorder="1" applyProtection="1">
      <protection hidden="1"/>
    </xf>
    <xf numFmtId="0" fontId="0" fillId="0" borderId="42" xfId="0" applyBorder="1" applyProtection="1">
      <protection hidden="1"/>
    </xf>
    <xf numFmtId="1" fontId="31" fillId="5" borderId="4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3" xfId="0" applyBorder="1" applyProtection="1">
      <protection hidden="1"/>
    </xf>
    <xf numFmtId="0" fontId="0" fillId="0" borderId="44" xfId="0" applyBorder="1" applyProtection="1">
      <protection hidden="1"/>
    </xf>
    <xf numFmtId="1" fontId="18" fillId="5" borderId="4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5" xfId="0" applyBorder="1" applyProtection="1">
      <protection hidden="1"/>
    </xf>
    <xf numFmtId="0" fontId="0" fillId="0" borderId="46" xfId="0" applyBorder="1" applyProtection="1">
      <protection hidden="1"/>
    </xf>
    <xf numFmtId="1" fontId="18" fillId="5" borderId="45" xfId="0" applyNumberFormat="1" applyFont="1" applyFill="1" applyBorder="1" applyAlignment="1" applyProtection="1">
      <alignment horizontal="center" vertical="center" wrapText="1"/>
      <protection hidden="1"/>
    </xf>
    <xf numFmtId="0" fontId="25" fillId="8" borderId="48" xfId="0" applyFont="1" applyFill="1" applyBorder="1" applyProtection="1">
      <protection hidden="1"/>
    </xf>
    <xf numFmtId="0" fontId="25" fillId="8" borderId="49" xfId="0" applyFont="1" applyFill="1" applyBorder="1" applyProtection="1">
      <protection hidden="1"/>
    </xf>
    <xf numFmtId="0" fontId="25" fillId="8" borderId="50" xfId="0" applyFont="1" applyFill="1" applyBorder="1" applyProtection="1">
      <protection hidden="1"/>
    </xf>
    <xf numFmtId="0" fontId="18" fillId="5" borderId="41" xfId="0" applyFont="1" applyFill="1" applyBorder="1" applyAlignment="1" applyProtection="1">
      <alignment vertical="center" wrapText="1"/>
      <protection locked="0"/>
    </xf>
    <xf numFmtId="0" fontId="19" fillId="5" borderId="47" xfId="0" applyFont="1" applyFill="1" applyBorder="1" applyAlignment="1" applyProtection="1">
      <alignment vertical="center" wrapText="1"/>
      <protection locked="0"/>
    </xf>
    <xf numFmtId="0" fontId="30" fillId="5" borderId="47" xfId="0" applyFont="1" applyFill="1" applyBorder="1" applyAlignment="1" applyProtection="1">
      <alignment vertical="center"/>
      <protection locked="0"/>
    </xf>
    <xf numFmtId="0" fontId="19" fillId="5" borderId="78" xfId="0" applyFont="1" applyFill="1" applyBorder="1" applyAlignment="1" applyProtection="1">
      <alignment vertical="center" wrapText="1"/>
      <protection locked="0"/>
    </xf>
    <xf numFmtId="1" fontId="19" fillId="5" borderId="11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47" xfId="0" applyFont="1" applyFill="1" applyBorder="1" applyAlignment="1" applyProtection="1">
      <alignment horizontal="center" vertical="center"/>
      <protection locked="0"/>
    </xf>
    <xf numFmtId="1" fontId="19" fillId="5" borderId="106" xfId="0" applyNumberFormat="1" applyFont="1" applyFill="1" applyBorder="1" applyAlignment="1" applyProtection="1">
      <alignment horizontal="right" vertical="center" wrapText="1"/>
      <protection locked="0"/>
    </xf>
    <xf numFmtId="1" fontId="19" fillId="5" borderId="105" xfId="0" applyNumberFormat="1" applyFont="1" applyFill="1" applyBorder="1" applyAlignment="1" applyProtection="1">
      <alignment horizontal="right" vertical="center" wrapText="1"/>
      <protection locked="0"/>
    </xf>
    <xf numFmtId="1" fontId="19" fillId="5" borderId="47" xfId="0" applyNumberFormat="1" applyFont="1" applyFill="1" applyBorder="1" applyAlignment="1" applyProtection="1">
      <alignment horizontal="right" vertical="center" wrapText="1"/>
      <protection locked="0"/>
    </xf>
    <xf numFmtId="0" fontId="20" fillId="5" borderId="47" xfId="0" applyFont="1" applyFill="1" applyBorder="1" applyAlignment="1" applyProtection="1">
      <alignment horizontal="right" vertical="center"/>
      <protection locked="0"/>
    </xf>
    <xf numFmtId="0" fontId="20" fillId="5" borderId="78" xfId="0" applyFont="1" applyFill="1" applyBorder="1" applyAlignment="1" applyProtection="1">
      <alignment horizontal="right" vertical="center"/>
      <protection locked="0"/>
    </xf>
    <xf numFmtId="0" fontId="20" fillId="5" borderId="114" xfId="0" applyFont="1" applyFill="1" applyBorder="1" applyAlignment="1" applyProtection="1">
      <alignment horizontal="right" vertical="center"/>
      <protection locked="0"/>
    </xf>
    <xf numFmtId="0" fontId="18" fillId="0" borderId="43" xfId="0" applyFont="1" applyBorder="1" applyAlignment="1" applyProtection="1">
      <alignment vertical="center" wrapText="1"/>
      <protection locked="0"/>
    </xf>
    <xf numFmtId="0" fontId="20" fillId="0" borderId="39" xfId="0" applyFont="1" applyBorder="1" applyAlignment="1" applyProtection="1">
      <alignment horizontal="left" vertical="center"/>
      <protection locked="0"/>
    </xf>
    <xf numFmtId="0" fontId="18" fillId="0" borderId="43" xfId="0" applyFont="1" applyBorder="1" applyAlignment="1" applyProtection="1">
      <alignment horizontal="left" vertical="center" wrapText="1"/>
      <protection locked="0"/>
    </xf>
    <xf numFmtId="0" fontId="31" fillId="5" borderId="43" xfId="0" applyFont="1" applyFill="1" applyBorder="1" applyAlignment="1" applyProtection="1">
      <alignment vertical="center" wrapText="1"/>
      <protection locked="0"/>
    </xf>
    <xf numFmtId="0" fontId="30" fillId="5" borderId="57" xfId="0" applyFont="1" applyFill="1" applyBorder="1" applyAlignment="1" applyProtection="1">
      <alignment horizontal="right" vertical="center"/>
      <protection locked="0"/>
    </xf>
    <xf numFmtId="0" fontId="31" fillId="0" borderId="43" xfId="0" applyFont="1" applyBorder="1" applyAlignment="1" applyProtection="1">
      <alignment vertical="center" wrapText="1"/>
      <protection locked="0"/>
    </xf>
    <xf numFmtId="0" fontId="30" fillId="0" borderId="57" xfId="0" applyFont="1" applyBorder="1" applyAlignment="1" applyProtection="1">
      <alignment horizontal="right" vertical="center"/>
      <protection locked="0"/>
    </xf>
    <xf numFmtId="0" fontId="33" fillId="5" borderId="43" xfId="0" applyFont="1" applyFill="1" applyBorder="1" applyAlignment="1" applyProtection="1">
      <alignment vertical="center" wrapText="1"/>
      <protection locked="0"/>
    </xf>
    <xf numFmtId="0" fontId="32" fillId="5" borderId="57" xfId="0" applyFont="1" applyFill="1" applyBorder="1" applyAlignment="1" applyProtection="1">
      <alignment horizontal="center" vertical="center"/>
      <protection locked="0"/>
    </xf>
    <xf numFmtId="0" fontId="32" fillId="5" borderId="57" xfId="0" applyFont="1" applyFill="1" applyBorder="1" applyAlignment="1" applyProtection="1">
      <alignment horizontal="right" vertical="center"/>
      <protection locked="0"/>
    </xf>
    <xf numFmtId="0" fontId="33" fillId="0" borderId="43" xfId="0" applyFont="1" applyBorder="1" applyAlignment="1" applyProtection="1">
      <alignment vertical="center" wrapText="1"/>
      <protection locked="0"/>
    </xf>
    <xf numFmtId="0" fontId="21" fillId="0" borderId="43" xfId="0" applyFont="1" applyBorder="1" applyAlignment="1" applyProtection="1">
      <alignment vertical="center"/>
      <protection locked="0"/>
    </xf>
    <xf numFmtId="0" fontId="18" fillId="0" borderId="43" xfId="0" applyFont="1" applyFill="1" applyBorder="1" applyAlignment="1" applyProtection="1">
      <alignment vertical="center" wrapText="1"/>
      <protection locked="0"/>
    </xf>
    <xf numFmtId="1" fontId="32" fillId="0" borderId="57" xfId="0" applyNumberFormat="1" applyFont="1" applyBorder="1" applyAlignment="1" applyProtection="1">
      <alignment horizontal="righ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1" fontId="19" fillId="5" borderId="4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42" xfId="0" applyFont="1" applyFill="1" applyBorder="1" applyAlignment="1" applyProtection="1">
      <alignment horizontal="center" vertical="center"/>
      <protection locked="0"/>
    </xf>
    <xf numFmtId="0" fontId="20" fillId="5" borderId="114" xfId="0" applyFont="1" applyFill="1" applyBorder="1" applyAlignment="1" applyProtection="1">
      <alignment horizontal="center" vertical="center"/>
      <protection locked="0"/>
    </xf>
    <xf numFmtId="0" fontId="18" fillId="5" borderId="43" xfId="0" applyFont="1" applyFill="1" applyBorder="1" applyAlignment="1" applyProtection="1">
      <alignment vertical="center" wrapText="1"/>
      <protection locked="0"/>
    </xf>
    <xf numFmtId="0" fontId="20" fillId="5" borderId="39" xfId="0" applyFont="1" applyFill="1" applyBorder="1" applyProtection="1">
      <protection locked="0"/>
    </xf>
    <xf numFmtId="1" fontId="19" fillId="5" borderId="3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44" xfId="0" applyFont="1" applyFill="1" applyBorder="1" applyAlignment="1" applyProtection="1">
      <alignment horizontal="center" vertical="center"/>
      <protection locked="0"/>
    </xf>
    <xf numFmtId="0" fontId="20" fillId="5" borderId="57" xfId="0" applyFont="1" applyFill="1" applyBorder="1" applyAlignment="1" applyProtection="1">
      <alignment horizontal="center" vertical="center"/>
      <protection locked="0"/>
    </xf>
    <xf numFmtId="0" fontId="20" fillId="5" borderId="39" xfId="0" applyFont="1" applyFill="1" applyBorder="1" applyAlignment="1" applyProtection="1">
      <alignment vertical="center"/>
      <protection locked="0"/>
    </xf>
    <xf numFmtId="1" fontId="30" fillId="5" borderId="39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44" xfId="0" applyFont="1" applyFill="1" applyBorder="1" applyAlignment="1" applyProtection="1">
      <alignment horizontal="center" vertical="center"/>
      <protection locked="0"/>
    </xf>
    <xf numFmtId="0" fontId="30" fillId="5" borderId="57" xfId="0" applyFont="1" applyFill="1" applyBorder="1" applyAlignment="1" applyProtection="1">
      <alignment horizontal="center" vertical="center"/>
      <protection locked="0"/>
    </xf>
    <xf numFmtId="1" fontId="19" fillId="0" borderId="39" xfId="0" applyNumberFormat="1" applyFont="1" applyBorder="1" applyAlignment="1" applyProtection="1">
      <alignment horizontal="center" vertical="center" wrapText="1"/>
      <protection locked="0"/>
    </xf>
    <xf numFmtId="0" fontId="20" fillId="0" borderId="44" xfId="0" applyFont="1" applyBorder="1" applyAlignment="1" applyProtection="1">
      <alignment horizontal="center" vertical="center"/>
      <protection locked="0"/>
    </xf>
    <xf numFmtId="0" fontId="32" fillId="0" borderId="44" xfId="0" applyFont="1" applyBorder="1" applyAlignment="1" applyProtection="1">
      <alignment horizontal="center" vertical="center"/>
      <protection locked="0"/>
    </xf>
    <xf numFmtId="0" fontId="30" fillId="0" borderId="44" xfId="0" applyFont="1" applyBorder="1" applyAlignment="1" applyProtection="1">
      <alignment horizontal="center" vertical="center"/>
      <protection locked="0"/>
    </xf>
    <xf numFmtId="1" fontId="32" fillId="0" borderId="39" xfId="0" applyNumberFormat="1" applyFont="1" applyBorder="1" applyAlignment="1" applyProtection="1">
      <alignment horizontal="center" vertical="center" wrapText="1"/>
      <protection locked="0"/>
    </xf>
    <xf numFmtId="0" fontId="28" fillId="0" borderId="43" xfId="0" applyFont="1" applyBorder="1" applyAlignment="1" applyProtection="1">
      <alignment vertical="center" wrapText="1"/>
      <protection locked="0"/>
    </xf>
    <xf numFmtId="0" fontId="29" fillId="0" borderId="39" xfId="0" applyFont="1" applyBorder="1" applyAlignment="1" applyProtection="1">
      <alignment vertical="center" wrapText="1"/>
      <protection locked="0"/>
    </xf>
    <xf numFmtId="0" fontId="29" fillId="0" borderId="39" xfId="0" applyFont="1" applyBorder="1" applyAlignment="1" applyProtection="1">
      <alignment vertical="center"/>
      <protection locked="0"/>
    </xf>
    <xf numFmtId="0" fontId="29" fillId="0" borderId="79" xfId="0" applyFont="1" applyBorder="1" applyAlignment="1" applyProtection="1">
      <alignment vertical="center" wrapText="1"/>
      <protection locked="0"/>
    </xf>
    <xf numFmtId="0" fontId="18" fillId="0" borderId="45" xfId="0" applyFont="1" applyBorder="1" applyAlignment="1" applyProtection="1">
      <alignment vertical="top" wrapText="1"/>
      <protection locked="0"/>
    </xf>
    <xf numFmtId="0" fontId="19" fillId="0" borderId="40" xfId="0" applyFont="1" applyBorder="1" applyAlignment="1" applyProtection="1">
      <alignment vertical="top" wrapText="1"/>
      <protection locked="0"/>
    </xf>
    <xf numFmtId="0" fontId="19" fillId="0" borderId="40" xfId="0" applyFont="1" applyBorder="1" applyAlignment="1" applyProtection="1">
      <alignment vertical="top"/>
      <protection locked="0"/>
    </xf>
    <xf numFmtId="0" fontId="19" fillId="0" borderId="80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horizontal="center" vertical="center"/>
    </xf>
    <xf numFmtId="1" fontId="18" fillId="5" borderId="48" xfId="0" applyNumberFormat="1" applyFont="1" applyFill="1" applyBorder="1" applyAlignment="1" applyProtection="1">
      <alignment horizontal="center" vertical="center" wrapText="1"/>
      <protection hidden="1"/>
    </xf>
    <xf numFmtId="1" fontId="18" fillId="5" borderId="49" xfId="0" applyNumberFormat="1" applyFont="1" applyFill="1" applyBorder="1" applyAlignment="1" applyProtection="1">
      <alignment horizontal="center" vertical="center" wrapText="1"/>
      <protection hidden="1"/>
    </xf>
    <xf numFmtId="1" fontId="18" fillId="5" borderId="5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7" xfId="0" applyBorder="1" applyProtection="1">
      <protection hidden="1"/>
    </xf>
    <xf numFmtId="1" fontId="31" fillId="5" borderId="49" xfId="0" applyNumberFormat="1" applyFont="1" applyFill="1" applyBorder="1" applyAlignment="1" applyProtection="1">
      <alignment horizontal="center" vertical="center" wrapText="1"/>
      <protection hidden="1"/>
    </xf>
    <xf numFmtId="1" fontId="18" fillId="5" borderId="50" xfId="0" applyNumberFormat="1" applyFont="1" applyFill="1" applyBorder="1" applyAlignment="1" applyProtection="1">
      <alignment horizontal="center" vertical="top" wrapText="1"/>
      <protection hidden="1"/>
    </xf>
    <xf numFmtId="0" fontId="25" fillId="0" borderId="43" xfId="0" applyFont="1" applyBorder="1" applyProtection="1">
      <protection hidden="1"/>
    </xf>
    <xf numFmtId="0" fontId="25" fillId="0" borderId="44" xfId="0" applyFont="1" applyBorder="1" applyProtection="1">
      <protection hidden="1"/>
    </xf>
    <xf numFmtId="0" fontId="25" fillId="0" borderId="0" xfId="0" applyFont="1" applyBorder="1" applyProtection="1">
      <protection hidden="1"/>
    </xf>
    <xf numFmtId="0" fontId="25" fillId="0" borderId="0" xfId="0" applyFont="1" applyProtection="1">
      <protection hidden="1"/>
    </xf>
    <xf numFmtId="0" fontId="25" fillId="0" borderId="0" xfId="0" applyFont="1"/>
    <xf numFmtId="0" fontId="31" fillId="5" borderId="43" xfId="0" applyFont="1" applyFill="1" applyBorder="1" applyAlignment="1" applyProtection="1">
      <alignment horizontal="left" vertical="center" wrapText="1"/>
      <protection locked="0"/>
    </xf>
    <xf numFmtId="1" fontId="30" fillId="0" borderId="39" xfId="0" applyNumberFormat="1" applyFont="1" applyBorder="1" applyAlignment="1" applyProtection="1">
      <alignment horizontal="center" vertical="center" wrapText="1"/>
      <protection locked="0"/>
    </xf>
    <xf numFmtId="1" fontId="19" fillId="7" borderId="132" xfId="0" applyNumberFormat="1" applyFont="1" applyFill="1" applyBorder="1" applyAlignment="1" applyProtection="1">
      <alignment horizontal="center" vertical="center" wrapText="1"/>
      <protection hidden="1"/>
    </xf>
    <xf numFmtId="1" fontId="19" fillId="5" borderId="133" xfId="0" applyNumberFormat="1" applyFont="1" applyFill="1" applyBorder="1" applyAlignment="1" applyProtection="1">
      <alignment horizontal="center" vertical="center" wrapText="1"/>
      <protection hidden="1"/>
    </xf>
    <xf numFmtId="1" fontId="30" fillId="5" borderId="133" xfId="0" applyNumberFormat="1" applyFont="1" applyFill="1" applyBorder="1" applyAlignment="1" applyProtection="1">
      <alignment horizontal="center" vertical="center" wrapText="1"/>
      <protection hidden="1"/>
    </xf>
    <xf numFmtId="1" fontId="20" fillId="5" borderId="133" xfId="0" applyNumberFormat="1" applyFont="1" applyFill="1" applyBorder="1" applyAlignment="1" applyProtection="1">
      <alignment horizontal="center" vertical="center" wrapText="1"/>
      <protection hidden="1"/>
    </xf>
    <xf numFmtId="1" fontId="19" fillId="5" borderId="5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2" xfId="0" applyFont="1" applyBorder="1" applyProtection="1">
      <protection hidden="1"/>
    </xf>
    <xf numFmtId="0" fontId="20" fillId="0" borderId="44" xfId="0" applyFont="1" applyBorder="1" applyProtection="1">
      <protection hidden="1"/>
    </xf>
    <xf numFmtId="0" fontId="30" fillId="5" borderId="43" xfId="0" applyFont="1" applyFill="1" applyBorder="1" applyProtection="1">
      <protection hidden="1"/>
    </xf>
    <xf numFmtId="0" fontId="30" fillId="5" borderId="44" xfId="0" applyFont="1" applyFill="1" applyBorder="1" applyProtection="1">
      <protection hidden="1"/>
    </xf>
    <xf numFmtId="0" fontId="32" fillId="0" borderId="44" xfId="0" applyFont="1" applyBorder="1" applyProtection="1">
      <protection hidden="1"/>
    </xf>
    <xf numFmtId="0" fontId="20" fillId="0" borderId="46" xfId="0" applyFont="1" applyBorder="1" applyProtection="1">
      <protection hidden="1"/>
    </xf>
    <xf numFmtId="0" fontId="30" fillId="0" borderId="41" xfId="0" applyFont="1" applyBorder="1" applyProtection="1">
      <protection hidden="1"/>
    </xf>
    <xf numFmtId="0" fontId="30" fillId="0" borderId="43" xfId="0" applyFont="1" applyBorder="1" applyProtection="1">
      <protection hidden="1"/>
    </xf>
    <xf numFmtId="0" fontId="30" fillId="0" borderId="45" xfId="0" applyFont="1" applyBorder="1" applyProtection="1">
      <protection hidden="1"/>
    </xf>
    <xf numFmtId="0" fontId="38" fillId="0" borderId="16" xfId="0" applyFont="1" applyBorder="1" applyAlignment="1" applyProtection="1">
      <alignment horizontal="right" textRotation="90" wrapText="1"/>
      <protection locked="0"/>
    </xf>
    <xf numFmtId="0" fontId="16" fillId="0" borderId="1" xfId="0" applyFont="1" applyBorder="1" applyAlignment="1" applyProtection="1">
      <alignment horizontal="right" textRotation="90" wrapText="1"/>
      <protection locked="0"/>
    </xf>
    <xf numFmtId="14" fontId="14" fillId="0" borderId="16" xfId="0" applyNumberFormat="1" applyFont="1" applyBorder="1" applyAlignment="1" applyProtection="1">
      <alignment horizontal="right" textRotation="90" wrapText="1"/>
      <protection locked="0"/>
    </xf>
    <xf numFmtId="14" fontId="14" fillId="0" borderId="1" xfId="0" applyNumberFormat="1" applyFont="1" applyBorder="1" applyAlignment="1" applyProtection="1">
      <alignment horizontal="right" textRotation="90" wrapText="1"/>
      <protection locked="0"/>
    </xf>
    <xf numFmtId="0" fontId="16" fillId="0" borderId="121" xfId="0" applyFont="1" applyBorder="1" applyAlignment="1" applyProtection="1">
      <alignment horizontal="right" textRotation="90" wrapText="1"/>
      <protection locked="0"/>
    </xf>
    <xf numFmtId="0" fontId="16" fillId="0" borderId="3" xfId="0" applyFont="1" applyBorder="1" applyAlignment="1" applyProtection="1">
      <alignment horizontal="right" textRotation="90" wrapText="1"/>
      <protection locked="0"/>
    </xf>
    <xf numFmtId="0" fontId="16" fillId="0" borderId="60" xfId="0" applyFont="1" applyBorder="1" applyAlignment="1" applyProtection="1">
      <alignment horizontal="right" textRotation="90" wrapText="1"/>
      <protection locked="0"/>
    </xf>
    <xf numFmtId="0" fontId="38" fillId="0" borderId="60" xfId="0" applyFont="1" applyBorder="1" applyAlignment="1" applyProtection="1">
      <alignment horizontal="right" textRotation="90" wrapText="1"/>
      <protection locked="0"/>
    </xf>
    <xf numFmtId="14" fontId="14" fillId="0" borderId="121" xfId="0" applyNumberFormat="1" applyFont="1" applyBorder="1" applyAlignment="1" applyProtection="1">
      <alignment horizontal="right" textRotation="90" wrapText="1"/>
      <protection locked="0"/>
    </xf>
    <xf numFmtId="14" fontId="14" fillId="0" borderId="5" xfId="0" applyNumberFormat="1" applyFont="1" applyBorder="1" applyAlignment="1" applyProtection="1">
      <alignment horizontal="right" textRotation="90" wrapText="1"/>
      <protection locked="0"/>
    </xf>
    <xf numFmtId="14" fontId="14" fillId="0" borderId="12" xfId="0" applyNumberFormat="1" applyFont="1" applyBorder="1" applyAlignment="1" applyProtection="1">
      <alignment horizontal="right" textRotation="90" wrapText="1"/>
      <protection locked="0"/>
    </xf>
    <xf numFmtId="0" fontId="39" fillId="0" borderId="15" xfId="0" applyFont="1" applyBorder="1" applyAlignment="1" applyProtection="1">
      <alignment horizontal="right" textRotation="90" wrapText="1"/>
      <protection locked="0"/>
    </xf>
    <xf numFmtId="0" fontId="39" fillId="0" borderId="125" xfId="0" applyFont="1" applyBorder="1" applyAlignment="1" applyProtection="1">
      <alignment horizontal="right" textRotation="90" wrapText="1"/>
      <protection locked="0"/>
    </xf>
    <xf numFmtId="0" fontId="39" fillId="0" borderId="128" xfId="0" applyFont="1" applyBorder="1" applyAlignment="1" applyProtection="1">
      <alignment horizontal="right" textRotation="90" wrapText="1"/>
      <protection locked="0"/>
    </xf>
    <xf numFmtId="0" fontId="16" fillId="0" borderId="17" xfId="0" applyFont="1" applyBorder="1" applyAlignment="1" applyProtection="1">
      <alignment horizontal="right" textRotation="90" wrapText="1"/>
      <protection locked="0"/>
    </xf>
    <xf numFmtId="14" fontId="14" fillId="0" borderId="17" xfId="0" applyNumberFormat="1" applyFont="1" applyBorder="1" applyAlignment="1" applyProtection="1">
      <alignment horizontal="right" textRotation="90" wrapText="1"/>
      <protection locked="0"/>
    </xf>
    <xf numFmtId="0" fontId="6" fillId="0" borderId="1" xfId="0" applyFont="1" applyBorder="1" applyAlignment="1">
      <alignment horizontal="center" vertical="center"/>
    </xf>
    <xf numFmtId="165" fontId="34" fillId="5" borderId="117" xfId="0" applyNumberFormat="1" applyFont="1" applyFill="1" applyBorder="1" applyAlignment="1" applyProtection="1">
      <alignment horizontal="center" vertical="center" wrapText="1"/>
      <protection locked="0"/>
    </xf>
    <xf numFmtId="165" fontId="34" fillId="5" borderId="131" xfId="0" applyNumberFormat="1" applyFont="1" applyFill="1" applyBorder="1" applyAlignment="1" applyProtection="1">
      <alignment horizontal="center" vertical="center" wrapText="1"/>
      <protection locked="0"/>
    </xf>
    <xf numFmtId="165" fontId="33" fillId="5" borderId="103" xfId="0" applyNumberFormat="1" applyFont="1" applyFill="1" applyBorder="1" applyAlignment="1" applyProtection="1">
      <alignment horizontal="right" vertical="center" wrapText="1"/>
      <protection locked="0"/>
    </xf>
    <xf numFmtId="165" fontId="33" fillId="5" borderId="104" xfId="0" applyNumberFormat="1" applyFont="1" applyFill="1" applyBorder="1" applyAlignment="1" applyProtection="1">
      <alignment horizontal="right" vertical="center" wrapText="1"/>
      <protection locked="0"/>
    </xf>
    <xf numFmtId="0" fontId="30" fillId="5" borderId="66" xfId="0" applyFont="1" applyFill="1" applyBorder="1" applyAlignment="1" applyProtection="1">
      <alignment horizontal="right" vertical="center"/>
      <protection locked="0"/>
    </xf>
    <xf numFmtId="165" fontId="33" fillId="5" borderId="112" xfId="0" applyNumberFormat="1" applyFont="1" applyFill="1" applyBorder="1" applyAlignment="1" applyProtection="1">
      <alignment horizontal="right" vertical="center" wrapText="1"/>
      <protection locked="0"/>
    </xf>
    <xf numFmtId="165" fontId="33" fillId="5" borderId="111" xfId="0" applyNumberFormat="1" applyFont="1" applyFill="1" applyBorder="1" applyAlignment="1" applyProtection="1">
      <alignment horizontal="right" vertical="center" wrapText="1"/>
      <protection locked="0"/>
    </xf>
    <xf numFmtId="165" fontId="33" fillId="5" borderId="113" xfId="0" applyNumberFormat="1" applyFont="1" applyFill="1" applyBorder="1" applyAlignment="1" applyProtection="1">
      <alignment horizontal="right" vertical="center" wrapText="1"/>
      <protection locked="0"/>
    </xf>
    <xf numFmtId="1" fontId="32" fillId="5" borderId="39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44" xfId="0" applyFont="1" applyFill="1" applyBorder="1" applyAlignment="1" applyProtection="1">
      <alignment horizontal="center" vertical="center"/>
      <protection locked="0"/>
    </xf>
    <xf numFmtId="0" fontId="38" fillId="0" borderId="44" xfId="0" applyFont="1" applyBorder="1" applyProtection="1">
      <protection hidden="1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0" fontId="30" fillId="0" borderId="93" xfId="0" applyFont="1" applyBorder="1" applyAlignment="1" applyProtection="1">
      <alignment horizontal="center" vertical="center"/>
      <protection locked="0"/>
    </xf>
    <xf numFmtId="0" fontId="30" fillId="0" borderId="87" xfId="0" applyFont="1" applyBorder="1" applyAlignment="1" applyProtection="1">
      <alignment horizontal="center" vertical="center"/>
      <protection locked="0"/>
    </xf>
    <xf numFmtId="0" fontId="30" fillId="0" borderId="96" xfId="0" applyFont="1" applyBorder="1" applyAlignment="1" applyProtection="1">
      <alignment horizontal="center" vertical="center"/>
      <protection locked="0"/>
    </xf>
    <xf numFmtId="0" fontId="31" fillId="5" borderId="1" xfId="0" applyFont="1" applyFill="1" applyBorder="1" applyAlignment="1" applyProtection="1">
      <alignment vertical="center" wrapText="1"/>
      <protection locked="0"/>
    </xf>
    <xf numFmtId="0" fontId="30" fillId="5" borderId="1" xfId="0" applyFont="1" applyFill="1" applyBorder="1" applyAlignment="1" applyProtection="1">
      <alignment vertical="center" wrapText="1"/>
      <protection locked="0"/>
    </xf>
    <xf numFmtId="0" fontId="30" fillId="5" borderId="7" xfId="0" applyFont="1" applyFill="1" applyBorder="1" applyAlignment="1" applyProtection="1">
      <alignment vertical="center" wrapText="1"/>
      <protection locked="0"/>
    </xf>
    <xf numFmtId="1" fontId="30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1" fontId="30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30" fillId="5" borderId="87" xfId="0" applyNumberFormat="1" applyFont="1" applyFill="1" applyBorder="1" applyAlignment="1" applyProtection="1">
      <alignment horizontal="center" vertical="center" wrapText="1"/>
      <protection locked="0"/>
    </xf>
    <xf numFmtId="1" fontId="30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28" xfId="0" applyFont="1" applyFill="1" applyBorder="1" applyAlignment="1" applyProtection="1">
      <alignment horizontal="center" vertical="center"/>
      <protection locked="0"/>
    </xf>
    <xf numFmtId="0" fontId="30" fillId="5" borderId="93" xfId="0" applyFont="1" applyFill="1" applyBorder="1" applyAlignment="1" applyProtection="1">
      <alignment horizontal="center" vertical="center"/>
      <protection locked="0"/>
    </xf>
    <xf numFmtId="0" fontId="30" fillId="5" borderId="87" xfId="0" applyFont="1" applyFill="1" applyBorder="1" applyAlignment="1" applyProtection="1">
      <alignment horizontal="center" vertical="center"/>
      <protection locked="0"/>
    </xf>
    <xf numFmtId="0" fontId="30" fillId="5" borderId="96" xfId="0" applyFont="1" applyFill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vertical="center"/>
      <protection locked="0"/>
    </xf>
    <xf numFmtId="0" fontId="30" fillId="0" borderId="7" xfId="0" applyFont="1" applyBorder="1" applyAlignment="1" applyProtection="1">
      <alignment vertical="center" wrapText="1"/>
      <protection locked="0"/>
    </xf>
    <xf numFmtId="0" fontId="33" fillId="5" borderId="1" xfId="0" applyFont="1" applyFill="1" applyBorder="1" applyAlignment="1" applyProtection="1">
      <alignment vertical="center" wrapText="1"/>
      <protection locked="0"/>
    </xf>
    <xf numFmtId="0" fontId="32" fillId="5" borderId="1" xfId="0" applyFont="1" applyFill="1" applyBorder="1" applyAlignment="1" applyProtection="1">
      <alignment vertical="center" wrapText="1"/>
      <protection locked="0"/>
    </xf>
    <xf numFmtId="0" fontId="32" fillId="5" borderId="7" xfId="0" applyFont="1" applyFill="1" applyBorder="1" applyAlignment="1" applyProtection="1">
      <alignment vertical="center" wrapText="1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32" fillId="5" borderId="28" xfId="0" applyFont="1" applyFill="1" applyBorder="1" applyAlignment="1" applyProtection="1">
      <alignment horizontal="center" vertical="center"/>
      <protection locked="0"/>
    </xf>
    <xf numFmtId="0" fontId="32" fillId="5" borderId="93" xfId="0" applyFont="1" applyFill="1" applyBorder="1" applyAlignment="1" applyProtection="1">
      <alignment horizontal="center" vertical="center"/>
      <protection locked="0"/>
    </xf>
    <xf numFmtId="0" fontId="32" fillId="5" borderId="87" xfId="0" applyFont="1" applyFill="1" applyBorder="1" applyAlignment="1" applyProtection="1">
      <alignment horizontal="center" vertical="center"/>
      <protection locked="0"/>
    </xf>
    <xf numFmtId="0" fontId="32" fillId="5" borderId="96" xfId="0" applyFont="1" applyFill="1" applyBorder="1" applyAlignment="1" applyProtection="1">
      <alignment horizontal="center" vertical="center"/>
      <protection locked="0"/>
    </xf>
    <xf numFmtId="165" fontId="33" fillId="5" borderId="98" xfId="0" applyNumberFormat="1" applyFont="1" applyFill="1" applyBorder="1" applyAlignment="1" applyProtection="1">
      <alignment horizontal="center" vertical="center" wrapText="1"/>
      <protection hidden="1"/>
    </xf>
    <xf numFmtId="165" fontId="33" fillId="7" borderId="97" xfId="0" applyNumberFormat="1" applyFont="1" applyFill="1" applyBorder="1" applyAlignment="1" applyProtection="1">
      <alignment horizontal="center" vertical="center" wrapText="1"/>
      <protection hidden="1"/>
    </xf>
    <xf numFmtId="165" fontId="33" fillId="5" borderId="99" xfId="0" applyNumberFormat="1" applyFont="1" applyFill="1" applyBorder="1" applyAlignment="1" applyProtection="1">
      <alignment horizontal="center" vertical="center" wrapText="1"/>
      <protection hidden="1"/>
    </xf>
    <xf numFmtId="1" fontId="32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30" fillId="0" borderId="16" xfId="0" applyNumberFormat="1" applyFont="1" applyBorder="1" applyAlignment="1" applyProtection="1">
      <alignment horizontal="center" vertical="center" wrapText="1"/>
      <protection locked="0"/>
    </xf>
    <xf numFmtId="1" fontId="32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32" fillId="5" borderId="87" xfId="0" applyNumberFormat="1" applyFont="1" applyFill="1" applyBorder="1" applyAlignment="1" applyProtection="1">
      <alignment horizontal="center" vertical="center" wrapText="1"/>
      <protection locked="0"/>
    </xf>
    <xf numFmtId="1" fontId="32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 applyProtection="1">
      <alignment vertical="center"/>
      <protection locked="0"/>
    </xf>
    <xf numFmtId="1" fontId="30" fillId="0" borderId="87" xfId="0" applyNumberFormat="1" applyFont="1" applyBorder="1" applyAlignment="1" applyProtection="1">
      <alignment horizontal="center" vertical="center" wrapText="1"/>
      <protection locked="0"/>
    </xf>
    <xf numFmtId="1" fontId="30" fillId="0" borderId="28" xfId="0" applyNumberFormat="1" applyFont="1" applyBorder="1" applyAlignment="1" applyProtection="1">
      <alignment horizontal="center" vertical="center" wrapText="1"/>
      <protection locked="0"/>
    </xf>
    <xf numFmtId="1" fontId="27" fillId="5" borderId="9" xfId="0" applyNumberFormat="1" applyFont="1" applyFill="1" applyBorder="1" applyAlignment="1">
      <alignment horizontal="center" vertical="center" wrapText="1"/>
    </xf>
    <xf numFmtId="0" fontId="20" fillId="0" borderId="9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0" fillId="9" borderId="134" xfId="0" applyFill="1" applyBorder="1" applyAlignment="1" applyProtection="1">
      <alignment horizontal="center"/>
      <protection locked="0"/>
    </xf>
    <xf numFmtId="0" fontId="6" fillId="0" borderId="21" xfId="0" applyFont="1" applyBorder="1" applyAlignment="1">
      <alignment horizontal="center" vertical="center"/>
    </xf>
    <xf numFmtId="0" fontId="0" fillId="9" borderId="1" xfId="0" applyFill="1" applyBorder="1" applyAlignment="1" applyProtection="1">
      <alignment horizontal="center"/>
      <protection locked="0"/>
    </xf>
    <xf numFmtId="0" fontId="6" fillId="0" borderId="20" xfId="0" applyFont="1" applyBorder="1"/>
    <xf numFmtId="0" fontId="19" fillId="0" borderId="20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2" fillId="0" borderId="79" xfId="0" applyNumberFormat="1" applyFont="1" applyBorder="1" applyAlignment="1" applyProtection="1">
      <alignment horizontal="center" vertical="center" wrapText="1"/>
      <protection locked="0"/>
    </xf>
    <xf numFmtId="0" fontId="32" fillId="0" borderId="112" xfId="0" applyNumberFormat="1" applyFont="1" applyBorder="1" applyAlignment="1" applyProtection="1">
      <alignment horizontal="center" vertical="center" wrapText="1"/>
      <protection locked="0"/>
    </xf>
    <xf numFmtId="0" fontId="30" fillId="0" borderId="136" xfId="0" applyNumberFormat="1" applyFont="1" applyBorder="1" applyAlignment="1" applyProtection="1">
      <alignment horizontal="right" vertical="center"/>
      <protection locked="0"/>
    </xf>
    <xf numFmtId="0" fontId="30" fillId="5" borderId="39" xfId="0" applyNumberFormat="1" applyFont="1" applyFill="1" applyBorder="1" applyAlignment="1" applyProtection="1">
      <alignment horizontal="right" vertical="center" wrapText="1"/>
      <protection locked="0"/>
    </xf>
    <xf numFmtId="0" fontId="30" fillId="5" borderId="136" xfId="0" applyNumberFormat="1" applyFont="1" applyFill="1" applyBorder="1" applyAlignment="1" applyProtection="1">
      <alignment horizontal="right" vertical="center"/>
      <protection locked="0"/>
    </xf>
    <xf numFmtId="0" fontId="32" fillId="0" borderId="136" xfId="0" applyNumberFormat="1" applyFont="1" applyBorder="1" applyAlignment="1" applyProtection="1">
      <alignment horizontal="center" vertical="center"/>
      <protection locked="0"/>
    </xf>
    <xf numFmtId="0" fontId="30" fillId="0" borderId="39" xfId="0" applyNumberFormat="1" applyFont="1" applyBorder="1" applyAlignment="1" applyProtection="1">
      <alignment horizontal="right" vertical="center" wrapText="1"/>
      <protection locked="0"/>
    </xf>
    <xf numFmtId="0" fontId="32" fillId="5" borderId="136" xfId="0" applyNumberFormat="1" applyFont="1" applyFill="1" applyBorder="1" applyAlignment="1" applyProtection="1">
      <alignment horizontal="right" vertical="center"/>
      <protection locked="0"/>
    </xf>
    <xf numFmtId="0" fontId="32" fillId="5" borderId="39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136" xfId="0" applyNumberFormat="1" applyFont="1" applyBorder="1" applyAlignment="1" applyProtection="1">
      <alignment horizontal="right" vertical="center"/>
      <protection locked="0"/>
    </xf>
    <xf numFmtId="0" fontId="30" fillId="0" borderId="135" xfId="0" applyNumberFormat="1" applyFont="1" applyBorder="1" applyAlignment="1" applyProtection="1">
      <alignment horizontal="right" vertical="center"/>
      <protection locked="0"/>
    </xf>
    <xf numFmtId="0" fontId="31" fillId="0" borderId="39" xfId="0" applyFont="1" applyFill="1" applyBorder="1" applyAlignment="1" applyProtection="1">
      <alignment vertical="center"/>
      <protection locked="0"/>
    </xf>
    <xf numFmtId="0" fontId="30" fillId="0" borderId="39" xfId="0" applyFont="1" applyFill="1" applyBorder="1" applyAlignment="1" applyProtection="1">
      <alignment vertical="center" wrapText="1"/>
      <protection locked="0"/>
    </xf>
    <xf numFmtId="0" fontId="30" fillId="0" borderId="39" xfId="0" applyFont="1" applyFill="1" applyBorder="1" applyAlignment="1" applyProtection="1">
      <alignment vertical="center"/>
      <protection locked="0"/>
    </xf>
    <xf numFmtId="0" fontId="30" fillId="0" borderId="79" xfId="0" applyFont="1" applyBorder="1" applyAlignment="1" applyProtection="1">
      <alignment vertical="center"/>
      <protection locked="0"/>
    </xf>
    <xf numFmtId="0" fontId="19" fillId="5" borderId="39" xfId="0" applyFont="1" applyFill="1" applyBorder="1" applyAlignment="1" applyProtection="1">
      <alignment vertical="center"/>
      <protection locked="0"/>
    </xf>
    <xf numFmtId="1" fontId="32" fillId="5" borderId="57" xfId="0" applyNumberFormat="1" applyFont="1" applyFill="1" applyBorder="1" applyAlignment="1" applyProtection="1">
      <alignment horizontal="center" vertical="center" wrapText="1"/>
      <protection locked="0"/>
    </xf>
    <xf numFmtId="1" fontId="32" fillId="5" borderId="54" xfId="0" applyNumberFormat="1" applyFont="1" applyFill="1" applyBorder="1" applyAlignment="1" applyProtection="1">
      <alignment horizontal="right" vertical="center" wrapText="1"/>
      <protection locked="0"/>
    </xf>
    <xf numFmtId="1" fontId="32" fillId="5" borderId="66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43" xfId="0" applyFont="1" applyBorder="1" applyAlignment="1" applyProtection="1">
      <alignment vertical="center"/>
      <protection locked="0"/>
    </xf>
    <xf numFmtId="0" fontId="33" fillId="0" borderId="39" xfId="0" applyFont="1" applyBorder="1" applyAlignment="1" applyProtection="1">
      <alignment horizontal="left" vertical="center"/>
      <protection locked="0"/>
    </xf>
    <xf numFmtId="0" fontId="18" fillId="0" borderId="47" xfId="0" applyFont="1" applyBorder="1" applyAlignment="1" applyProtection="1">
      <alignment vertical="center"/>
      <protection locked="0"/>
    </xf>
    <xf numFmtId="0" fontId="33" fillId="5" borderId="39" xfId="0" applyFont="1" applyFill="1" applyBorder="1" applyAlignment="1" applyProtection="1">
      <alignment vertical="center"/>
      <protection locked="0"/>
    </xf>
    <xf numFmtId="0" fontId="19" fillId="0" borderId="47" xfId="0" applyFont="1" applyBorder="1" applyAlignment="1" applyProtection="1">
      <alignment vertical="center" wrapText="1"/>
      <protection locked="0"/>
    </xf>
    <xf numFmtId="0" fontId="19" fillId="0" borderId="47" xfId="0" applyFont="1" applyBorder="1" applyAlignment="1" applyProtection="1">
      <alignment vertical="center"/>
      <protection locked="0"/>
    </xf>
    <xf numFmtId="0" fontId="19" fillId="0" borderId="78" xfId="0" applyFont="1" applyBorder="1" applyAlignment="1" applyProtection="1">
      <alignment vertical="center" wrapText="1"/>
      <protection locked="0"/>
    </xf>
    <xf numFmtId="1" fontId="19" fillId="0" borderId="114" xfId="0" applyNumberFormat="1" applyFont="1" applyBorder="1" applyAlignment="1" applyProtection="1">
      <alignment horizontal="center" vertical="center" wrapText="1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1" fontId="19" fillId="0" borderId="106" xfId="0" applyNumberFormat="1" applyFont="1" applyBorder="1" applyAlignment="1" applyProtection="1">
      <alignment horizontal="right" vertical="center" wrapText="1"/>
      <protection locked="0"/>
    </xf>
    <xf numFmtId="0" fontId="20" fillId="0" borderId="78" xfId="0" applyFont="1" applyBorder="1" applyAlignment="1" applyProtection="1">
      <alignment horizontal="right" vertical="center"/>
      <protection locked="0"/>
    </xf>
    <xf numFmtId="0" fontId="20" fillId="0" borderId="107" xfId="0" applyFont="1" applyBorder="1" applyAlignment="1" applyProtection="1">
      <alignment horizontal="right" vertical="center"/>
      <protection locked="0"/>
    </xf>
    <xf numFmtId="0" fontId="32" fillId="5" borderId="108" xfId="0" applyFont="1" applyFill="1" applyBorder="1" applyAlignment="1" applyProtection="1">
      <alignment horizontal="right" vertical="center"/>
      <protection locked="0"/>
    </xf>
    <xf numFmtId="0" fontId="30" fillId="5" borderId="1" xfId="0" applyFont="1" applyFill="1" applyBorder="1" applyAlignment="1" applyProtection="1">
      <alignment vertical="center"/>
      <protection locked="0"/>
    </xf>
    <xf numFmtId="0" fontId="18" fillId="7" borderId="2" xfId="0" applyFont="1" applyFill="1" applyBorder="1" applyAlignment="1" applyProtection="1">
      <alignment vertical="center" wrapText="1"/>
      <protection locked="0"/>
    </xf>
    <xf numFmtId="0" fontId="19" fillId="7" borderId="2" xfId="0" applyFont="1" applyFill="1" applyBorder="1" applyAlignment="1" applyProtection="1">
      <alignment vertical="center" wrapText="1"/>
      <protection locked="0"/>
    </xf>
    <xf numFmtId="0" fontId="19" fillId="7" borderId="10" xfId="0" applyFont="1" applyFill="1" applyBorder="1" applyAlignment="1" applyProtection="1">
      <alignment vertical="center" wrapText="1"/>
      <protection locked="0"/>
    </xf>
    <xf numFmtId="0" fontId="30" fillId="5" borderId="65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51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47" xfId="0" applyNumberFormat="1" applyFont="1" applyFill="1" applyBorder="1" applyAlignment="1" applyProtection="1">
      <alignment horizontal="center" vertical="center"/>
      <protection locked="0"/>
    </xf>
    <xf numFmtId="0" fontId="30" fillId="5" borderId="51" xfId="0" applyNumberFormat="1" applyFont="1" applyFill="1" applyBorder="1" applyAlignment="1" applyProtection="1">
      <alignment horizontal="center" vertical="center"/>
      <protection locked="0"/>
    </xf>
    <xf numFmtId="0" fontId="30" fillId="5" borderId="52" xfId="0" applyNumberFormat="1" applyFont="1" applyFill="1" applyBorder="1" applyAlignment="1" applyProtection="1">
      <alignment horizontal="center" vertical="center"/>
      <protection locked="0"/>
    </xf>
    <xf numFmtId="0" fontId="30" fillId="5" borderId="56" xfId="0" applyNumberFormat="1" applyFont="1" applyFill="1" applyBorder="1" applyAlignment="1" applyProtection="1">
      <alignment horizontal="right" vertical="center"/>
      <protection locked="0"/>
    </xf>
    <xf numFmtId="0" fontId="30" fillId="5" borderId="65" xfId="0" applyNumberFormat="1" applyFont="1" applyFill="1" applyBorder="1" applyAlignment="1" applyProtection="1">
      <alignment horizontal="right" vertical="center"/>
      <protection locked="0"/>
    </xf>
    <xf numFmtId="0" fontId="30" fillId="5" borderId="51" xfId="0" applyNumberFormat="1" applyFont="1" applyFill="1" applyBorder="1" applyAlignment="1" applyProtection="1">
      <alignment horizontal="right" vertical="center"/>
      <protection locked="0"/>
    </xf>
    <xf numFmtId="0" fontId="30" fillId="5" borderId="115" xfId="0" applyNumberFormat="1" applyFont="1" applyFill="1" applyBorder="1" applyAlignment="1" applyProtection="1">
      <alignment horizontal="right" vertical="center" wrapText="1"/>
      <protection locked="0"/>
    </xf>
    <xf numFmtId="0" fontId="30" fillId="5" borderId="123" xfId="0" applyNumberFormat="1" applyFont="1" applyFill="1" applyBorder="1" applyAlignment="1" applyProtection="1">
      <alignment horizontal="right" vertical="center" wrapText="1"/>
      <protection locked="0"/>
    </xf>
    <xf numFmtId="0" fontId="30" fillId="5" borderId="124" xfId="0" applyNumberFormat="1" applyFont="1" applyFill="1" applyBorder="1" applyAlignment="1" applyProtection="1">
      <alignment horizontal="right" vertical="center"/>
      <protection locked="0"/>
    </xf>
    <xf numFmtId="165" fontId="34" fillId="5" borderId="116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30" fillId="5" borderId="79" xfId="0" applyFont="1" applyFill="1" applyBorder="1" applyAlignment="1" applyProtection="1">
      <alignment horizontal="center" vertical="center"/>
      <protection locked="0"/>
    </xf>
    <xf numFmtId="0" fontId="32" fillId="0" borderId="79" xfId="0" applyFont="1" applyBorder="1" applyAlignment="1" applyProtection="1">
      <alignment horizontal="center" vertical="center"/>
      <protection locked="0"/>
    </xf>
    <xf numFmtId="0" fontId="20" fillId="0" borderId="79" xfId="0" applyFont="1" applyBorder="1" applyAlignment="1" applyProtection="1">
      <alignment horizontal="center" vertical="center"/>
      <protection locked="0"/>
    </xf>
    <xf numFmtId="0" fontId="30" fillId="0" borderId="79" xfId="0" applyFont="1" applyBorder="1" applyAlignment="1" applyProtection="1">
      <alignment horizontal="center" vertical="center"/>
      <protection locked="0"/>
    </xf>
    <xf numFmtId="0" fontId="32" fillId="5" borderId="79" xfId="0" applyFont="1" applyFill="1" applyBorder="1" applyAlignment="1" applyProtection="1">
      <alignment horizontal="center" vertical="center"/>
      <protection locked="0"/>
    </xf>
    <xf numFmtId="0" fontId="20" fillId="5" borderId="79" xfId="0" applyFont="1" applyFill="1" applyBorder="1" applyAlignment="1" applyProtection="1">
      <alignment horizontal="center" vertical="center"/>
      <protection locked="0"/>
    </xf>
    <xf numFmtId="0" fontId="29" fillId="0" borderId="57" xfId="0" applyFont="1" applyBorder="1" applyAlignment="1" applyProtection="1">
      <alignment horizontal="center" vertical="center"/>
      <protection locked="0"/>
    </xf>
    <xf numFmtId="1" fontId="29" fillId="0" borderId="39" xfId="0" applyNumberFormat="1" applyFont="1" applyBorder="1" applyAlignment="1" applyProtection="1">
      <alignment horizontal="center" vertical="center" wrapText="1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29" fillId="0" borderId="79" xfId="0" applyFont="1" applyBorder="1" applyAlignment="1" applyProtection="1">
      <alignment horizontal="center" vertical="center"/>
      <protection locked="0"/>
    </xf>
    <xf numFmtId="0" fontId="20" fillId="0" borderId="58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80" xfId="0" applyFont="1" applyBorder="1" applyAlignment="1" applyProtection="1">
      <alignment horizontal="center" vertical="center"/>
      <protection locked="0"/>
    </xf>
    <xf numFmtId="0" fontId="19" fillId="5" borderId="114" xfId="0" applyFont="1" applyFill="1" applyBorder="1" applyAlignment="1" applyProtection="1">
      <alignment horizontal="center" vertical="center" wrapText="1"/>
      <protection locked="0"/>
    </xf>
    <xf numFmtId="0" fontId="30" fillId="5" borderId="57" xfId="0" applyFont="1" applyFill="1" applyBorder="1" applyAlignment="1" applyProtection="1">
      <alignment horizontal="center" vertical="center" wrapText="1"/>
      <protection locked="0"/>
    </xf>
    <xf numFmtId="0" fontId="32" fillId="0" borderId="57" xfId="0" applyFont="1" applyBorder="1" applyAlignment="1" applyProtection="1">
      <alignment horizontal="center" vertical="center" wrapText="1"/>
      <protection locked="0"/>
    </xf>
    <xf numFmtId="0" fontId="19" fillId="0" borderId="57" xfId="0" applyFont="1" applyBorder="1" applyAlignment="1" applyProtection="1">
      <alignment horizontal="center" vertical="center" wrapText="1"/>
      <protection locked="0"/>
    </xf>
    <xf numFmtId="0" fontId="30" fillId="0" borderId="57" xfId="0" applyFont="1" applyBorder="1" applyAlignment="1" applyProtection="1">
      <alignment horizontal="center" vertical="center" wrapText="1"/>
      <protection locked="0"/>
    </xf>
    <xf numFmtId="0" fontId="32" fillId="5" borderId="57" xfId="0" applyFont="1" applyFill="1" applyBorder="1" applyAlignment="1" applyProtection="1">
      <alignment horizontal="center" vertical="center" wrapText="1"/>
      <protection locked="0"/>
    </xf>
    <xf numFmtId="0" fontId="19" fillId="5" borderId="57" xfId="0" applyFont="1" applyFill="1" applyBorder="1" applyAlignment="1" applyProtection="1">
      <alignment horizontal="center" vertical="center" wrapText="1"/>
      <protection locked="0"/>
    </xf>
    <xf numFmtId="0" fontId="29" fillId="0" borderId="57" xfId="0" applyFont="1" applyBorder="1" applyAlignment="1" applyProtection="1">
      <alignment horizontal="center" vertical="center" wrapText="1"/>
      <protection locked="0"/>
    </xf>
    <xf numFmtId="0" fontId="29" fillId="0" borderId="44" xfId="0" applyFont="1" applyBorder="1" applyAlignment="1" applyProtection="1">
      <alignment horizontal="center" vertical="center"/>
      <protection locked="0"/>
    </xf>
    <xf numFmtId="0" fontId="19" fillId="0" borderId="58" xfId="0" applyFont="1" applyBorder="1" applyAlignment="1" applyProtection="1">
      <alignment horizontal="center" vertical="top" wrapText="1"/>
      <protection locked="0"/>
    </xf>
    <xf numFmtId="1" fontId="19" fillId="0" borderId="40" xfId="0" applyNumberFormat="1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right" textRotation="90" wrapText="1"/>
      <protection locked="0"/>
    </xf>
    <xf numFmtId="0" fontId="33" fillId="0" borderId="43" xfId="0" applyFont="1" applyFill="1" applyBorder="1" applyAlignment="1" applyProtection="1">
      <alignment vertical="center" wrapText="1"/>
      <protection locked="0"/>
    </xf>
    <xf numFmtId="0" fontId="32" fillId="0" borderId="39" xfId="0" applyFont="1" applyFill="1" applyBorder="1" applyAlignment="1" applyProtection="1">
      <alignment vertical="center" wrapText="1"/>
      <protection locked="0"/>
    </xf>
    <xf numFmtId="0" fontId="32" fillId="0" borderId="39" xfId="0" applyFont="1" applyFill="1" applyBorder="1" applyAlignment="1" applyProtection="1">
      <alignment vertical="center"/>
      <protection locked="0"/>
    </xf>
    <xf numFmtId="0" fontId="32" fillId="0" borderId="79" xfId="0" applyFont="1" applyBorder="1" applyAlignment="1" applyProtection="1">
      <alignment vertical="center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 applyProtection="1">
      <alignment horizontal="left" vertical="center"/>
      <protection locked="0"/>
    </xf>
    <xf numFmtId="0" fontId="32" fillId="0" borderId="7" xfId="0" applyFont="1" applyBorder="1" applyAlignment="1" applyProtection="1">
      <alignment horizontal="left" vertical="center" wrapText="1"/>
      <protection locked="0"/>
    </xf>
    <xf numFmtId="1" fontId="32" fillId="0" borderId="16" xfId="0" applyNumberFormat="1" applyFont="1" applyBorder="1" applyAlignment="1" applyProtection="1">
      <alignment horizontal="center" vertical="top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1" fontId="32" fillId="0" borderId="17" xfId="0" applyNumberFormat="1" applyFont="1" applyBorder="1" applyAlignment="1" applyProtection="1">
      <alignment horizontal="center" vertical="top" wrapText="1"/>
      <protection locked="0"/>
    </xf>
    <xf numFmtId="1" fontId="32" fillId="0" borderId="28" xfId="0" applyNumberFormat="1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32" fillId="0" borderId="93" xfId="0" applyFont="1" applyBorder="1" applyAlignment="1" applyProtection="1">
      <alignment horizontal="center" vertical="center"/>
      <protection locked="0"/>
    </xf>
    <xf numFmtId="0" fontId="32" fillId="0" borderId="87" xfId="0" applyFont="1" applyBorder="1" applyAlignment="1" applyProtection="1">
      <alignment horizontal="center" vertical="center"/>
      <protection locked="0"/>
    </xf>
    <xf numFmtId="0" fontId="32" fillId="0" borderId="96" xfId="0" applyFont="1" applyBorder="1" applyAlignment="1" applyProtection="1">
      <alignment horizontal="center" vertical="center"/>
      <protection locked="0"/>
    </xf>
    <xf numFmtId="0" fontId="32" fillId="5" borderId="3" xfId="0" applyFont="1" applyFill="1" applyBorder="1" applyAlignment="1" applyProtection="1">
      <alignment vertical="center"/>
      <protection locked="0"/>
    </xf>
    <xf numFmtId="0" fontId="30" fillId="7" borderId="13" xfId="0" applyFont="1" applyFill="1" applyBorder="1" applyAlignment="1" applyProtection="1">
      <alignment vertical="center"/>
      <protection locked="0"/>
    </xf>
    <xf numFmtId="1" fontId="19" fillId="7" borderId="118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89" xfId="0" applyFont="1" applyFill="1" applyBorder="1" applyAlignment="1" applyProtection="1">
      <alignment horizontal="center" vertical="center"/>
      <protection locked="0"/>
    </xf>
    <xf numFmtId="1" fontId="19" fillId="7" borderId="90" xfId="0" applyNumberFormat="1" applyFont="1" applyFill="1" applyBorder="1" applyAlignment="1" applyProtection="1">
      <alignment horizontal="center" vertical="center" wrapText="1"/>
      <protection locked="0"/>
    </xf>
    <xf numFmtId="1" fontId="19" fillId="7" borderId="86" xfId="0" applyNumberFormat="1" applyFont="1" applyFill="1" applyBorder="1" applyAlignment="1" applyProtection="1">
      <alignment horizontal="center" vertical="center" wrapText="1"/>
      <protection locked="0"/>
    </xf>
    <xf numFmtId="1" fontId="19" fillId="7" borderId="38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38" xfId="0" applyFont="1" applyFill="1" applyBorder="1" applyAlignment="1" applyProtection="1">
      <alignment horizontal="center" vertical="center"/>
      <protection locked="0"/>
    </xf>
    <xf numFmtId="0" fontId="20" fillId="7" borderId="92" xfId="0" applyFont="1" applyFill="1" applyBorder="1" applyAlignment="1" applyProtection="1">
      <alignment horizontal="center" vertical="center"/>
      <protection locked="0"/>
    </xf>
    <xf numFmtId="0" fontId="20" fillId="7" borderId="86" xfId="0" applyFont="1" applyFill="1" applyBorder="1" applyAlignment="1" applyProtection="1">
      <alignment horizontal="center" vertical="center"/>
      <protection locked="0"/>
    </xf>
    <xf numFmtId="0" fontId="20" fillId="7" borderId="95" xfId="0" applyFont="1" applyFill="1" applyBorder="1" applyAlignment="1" applyProtection="1">
      <alignment horizontal="center" vertical="center"/>
      <protection locked="0"/>
    </xf>
    <xf numFmtId="0" fontId="20" fillId="0" borderId="105" xfId="0" applyFont="1" applyBorder="1" applyAlignment="1" applyProtection="1">
      <alignment horizontal="center" vertical="center"/>
      <protection locked="0"/>
    </xf>
    <xf numFmtId="1" fontId="19" fillId="0" borderId="47" xfId="0" applyNumberFormat="1" applyFont="1" applyBorder="1" applyAlignment="1" applyProtection="1">
      <alignment horizontal="center" vertical="center" wrapText="1"/>
      <protection locked="0"/>
    </xf>
    <xf numFmtId="0" fontId="20" fillId="0" borderId="78" xfId="0" applyFont="1" applyBorder="1" applyAlignment="1" applyProtection="1">
      <alignment horizontal="center" vertical="center"/>
      <protection locked="0"/>
    </xf>
    <xf numFmtId="0" fontId="20" fillId="0" borderId="106" xfId="0" applyFont="1" applyBorder="1" applyAlignment="1" applyProtection="1">
      <alignment horizontal="center" vertical="center"/>
      <protection locked="0"/>
    </xf>
    <xf numFmtId="1" fontId="32" fillId="5" borderId="66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54" xfId="0" applyFont="1" applyFill="1" applyBorder="1" applyAlignment="1" applyProtection="1">
      <alignment horizontal="center" vertical="center"/>
      <protection locked="0"/>
    </xf>
    <xf numFmtId="1" fontId="30" fillId="0" borderId="66" xfId="0" applyNumberFormat="1" applyFont="1" applyBorder="1" applyAlignment="1" applyProtection="1">
      <alignment horizontal="center" vertical="center" wrapText="1"/>
      <protection locked="0"/>
    </xf>
    <xf numFmtId="0" fontId="30" fillId="0" borderId="54" xfId="0" applyFont="1" applyBorder="1" applyAlignment="1" applyProtection="1">
      <alignment horizontal="center" vertical="center"/>
      <protection locked="0"/>
    </xf>
    <xf numFmtId="0" fontId="32" fillId="0" borderId="66" xfId="0" applyFont="1" applyBorder="1" applyAlignment="1" applyProtection="1">
      <alignment horizontal="center" vertical="center"/>
      <protection locked="0"/>
    </xf>
    <xf numFmtId="0" fontId="32" fillId="0" borderId="54" xfId="0" applyFont="1" applyBorder="1" applyAlignment="1" applyProtection="1">
      <alignment horizontal="center" vertical="center"/>
      <protection locked="0"/>
    </xf>
    <xf numFmtId="1" fontId="19" fillId="0" borderId="66" xfId="0" applyNumberFormat="1" applyFont="1" applyBorder="1" applyAlignment="1" applyProtection="1">
      <alignment horizontal="center" vertical="center" wrapText="1"/>
      <protection locked="0"/>
    </xf>
    <xf numFmtId="0" fontId="20" fillId="0" borderId="54" xfId="0" applyFont="1" applyBorder="1" applyAlignment="1" applyProtection="1">
      <alignment horizontal="center" vertical="center"/>
      <protection locked="0"/>
    </xf>
    <xf numFmtId="1" fontId="32" fillId="0" borderId="66" xfId="0" applyNumberFormat="1" applyFont="1" applyBorder="1" applyAlignment="1" applyProtection="1">
      <alignment horizontal="center" vertical="center" wrapText="1"/>
      <protection locked="0"/>
    </xf>
    <xf numFmtId="1" fontId="30" fillId="5" borderId="66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54" xfId="0" applyFont="1" applyFill="1" applyBorder="1" applyAlignment="1" applyProtection="1">
      <alignment horizontal="center" vertical="center"/>
      <protection locked="0"/>
    </xf>
    <xf numFmtId="0" fontId="30" fillId="0" borderId="66" xfId="0" applyFont="1" applyBorder="1" applyAlignment="1" applyProtection="1">
      <alignment horizontal="center" vertical="center"/>
      <protection locked="0"/>
    </xf>
    <xf numFmtId="1" fontId="31" fillId="0" borderId="39" xfId="0" applyNumberFormat="1" applyFont="1" applyBorder="1" applyAlignment="1" applyProtection="1">
      <alignment horizontal="center" vertical="center" wrapText="1"/>
      <protection locked="0"/>
    </xf>
    <xf numFmtId="0" fontId="30" fillId="5" borderId="66" xfId="0" applyFont="1" applyFill="1" applyBorder="1" applyAlignment="1" applyProtection="1">
      <alignment horizontal="center" vertical="center"/>
      <protection locked="0"/>
    </xf>
    <xf numFmtId="1" fontId="19" fillId="5" borderId="66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4" xfId="0" applyFont="1" applyFill="1" applyBorder="1" applyAlignment="1" applyProtection="1">
      <alignment horizontal="center" vertical="center"/>
      <protection locked="0"/>
    </xf>
    <xf numFmtId="1" fontId="20" fillId="0" borderId="66" xfId="0" applyNumberFormat="1" applyFont="1" applyBorder="1" applyAlignment="1" applyProtection="1">
      <alignment horizontal="center" vertical="center" wrapText="1"/>
      <protection locked="0"/>
    </xf>
    <xf numFmtId="0" fontId="20" fillId="0" borderId="66" xfId="0" applyFont="1" applyBorder="1" applyAlignment="1" applyProtection="1">
      <alignment horizontal="center" vertical="center"/>
      <protection locked="0"/>
    </xf>
    <xf numFmtId="1" fontId="19" fillId="0" borderId="57" xfId="0" applyNumberFormat="1" applyFont="1" applyBorder="1" applyAlignment="1" applyProtection="1">
      <alignment horizontal="right" vertical="center" wrapText="1"/>
      <protection locked="0"/>
    </xf>
    <xf numFmtId="165" fontId="33" fillId="5" borderId="137" xfId="0" applyNumberFormat="1" applyFont="1" applyFill="1" applyBorder="1" applyAlignment="1" applyProtection="1">
      <alignment horizontal="right" vertical="center" wrapText="1"/>
      <protection locked="0"/>
    </xf>
    <xf numFmtId="165" fontId="33" fillId="5" borderId="138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45" xfId="0" applyFont="1" applyBorder="1" applyAlignment="1" applyProtection="1">
      <alignment vertical="center" wrapText="1"/>
      <protection locked="0"/>
    </xf>
    <xf numFmtId="0" fontId="32" fillId="0" borderId="40" xfId="0" applyFont="1" applyBorder="1" applyAlignment="1" applyProtection="1">
      <alignment vertical="center" wrapText="1"/>
      <protection locked="0"/>
    </xf>
    <xf numFmtId="0" fontId="32" fillId="0" borderId="40" xfId="0" applyFont="1" applyBorder="1" applyAlignment="1" applyProtection="1">
      <alignment vertical="center"/>
      <protection locked="0"/>
    </xf>
    <xf numFmtId="0" fontId="32" fillId="0" borderId="80" xfId="0" applyFont="1" applyBorder="1" applyAlignment="1" applyProtection="1">
      <alignment vertical="center" wrapText="1"/>
      <protection locked="0"/>
    </xf>
    <xf numFmtId="1" fontId="32" fillId="0" borderId="58" xfId="0" applyNumberFormat="1" applyFont="1" applyBorder="1" applyAlignment="1" applyProtection="1">
      <alignment horizontal="center" vertical="center" wrapText="1"/>
      <protection locked="0"/>
    </xf>
    <xf numFmtId="0" fontId="32" fillId="0" borderId="40" xfId="0" applyFont="1" applyBorder="1" applyAlignment="1" applyProtection="1">
      <alignment horizontal="center" vertical="center"/>
      <protection locked="0"/>
    </xf>
    <xf numFmtId="1" fontId="32" fillId="0" borderId="55" xfId="0" applyNumberFormat="1" applyFont="1" applyBorder="1" applyAlignment="1" applyProtection="1">
      <alignment horizontal="right" vertical="center" wrapText="1"/>
      <protection locked="0"/>
    </xf>
    <xf numFmtId="1" fontId="32" fillId="0" borderId="67" xfId="0" applyNumberFormat="1" applyFont="1" applyBorder="1" applyAlignment="1" applyProtection="1">
      <alignment horizontal="right" vertical="center" wrapText="1"/>
      <protection locked="0"/>
    </xf>
    <xf numFmtId="1" fontId="32" fillId="0" borderId="40" xfId="0" applyNumberFormat="1" applyFont="1" applyBorder="1" applyAlignment="1" applyProtection="1">
      <alignment horizontal="right" vertical="center" wrapText="1"/>
      <protection locked="0"/>
    </xf>
    <xf numFmtId="0" fontId="32" fillId="0" borderId="40" xfId="0" applyFont="1" applyBorder="1" applyAlignment="1" applyProtection="1">
      <alignment horizontal="right" vertical="center"/>
      <protection locked="0"/>
    </xf>
    <xf numFmtId="0" fontId="32" fillId="0" borderId="80" xfId="0" applyFont="1" applyBorder="1" applyAlignment="1" applyProtection="1">
      <alignment horizontal="right" vertical="center"/>
      <protection locked="0"/>
    </xf>
    <xf numFmtId="0" fontId="32" fillId="0" borderId="58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3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11" fillId="0" borderId="61" xfId="0" applyFont="1" applyBorder="1" applyAlignment="1" applyProtection="1">
      <alignment horizontal="center" vertical="center" wrapText="1"/>
      <protection locked="0"/>
    </xf>
    <xf numFmtId="0" fontId="11" fillId="0" borderId="62" xfId="0" applyFont="1" applyBorder="1" applyAlignment="1" applyProtection="1">
      <alignment horizontal="center" vertical="center" wrapText="1"/>
      <protection locked="0"/>
    </xf>
    <xf numFmtId="0" fontId="11" fillId="0" borderId="63" xfId="0" applyFont="1" applyBorder="1" applyAlignment="1" applyProtection="1">
      <alignment horizontal="center" vertical="center" wrapText="1"/>
      <protection locked="0"/>
    </xf>
    <xf numFmtId="0" fontId="11" fillId="0" borderId="64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4" fillId="4" borderId="100" xfId="0" applyFont="1" applyFill="1" applyBorder="1" applyAlignment="1" applyProtection="1">
      <alignment vertical="center" textRotation="90" wrapText="1"/>
      <protection locked="0"/>
    </xf>
    <xf numFmtId="0" fontId="6" fillId="4" borderId="101" xfId="0" applyFont="1" applyFill="1" applyBorder="1" applyAlignment="1" applyProtection="1">
      <alignment vertical="center" textRotation="90" wrapText="1"/>
      <protection locked="0"/>
    </xf>
    <xf numFmtId="0" fontId="6" fillId="4" borderId="102" xfId="0" applyFont="1" applyFill="1" applyBorder="1" applyAlignment="1" applyProtection="1">
      <alignment vertical="center" textRotation="90" wrapText="1"/>
      <protection locked="0"/>
    </xf>
    <xf numFmtId="0" fontId="22" fillId="11" borderId="23" xfId="0" applyFont="1" applyFill="1" applyBorder="1" applyAlignment="1" applyProtection="1">
      <alignment horizontal="center" vertical="center" textRotation="90" wrapText="1"/>
      <protection locked="0"/>
    </xf>
    <xf numFmtId="0" fontId="22" fillId="11" borderId="8" xfId="0" applyFont="1" applyFill="1" applyBorder="1" applyAlignment="1" applyProtection="1">
      <alignment horizontal="center" vertical="center" textRotation="90" wrapText="1"/>
      <protection locked="0"/>
    </xf>
    <xf numFmtId="0" fontId="14" fillId="13" borderId="74" xfId="0" applyFont="1" applyFill="1" applyBorder="1" applyAlignment="1" applyProtection="1">
      <alignment horizontal="center" wrapText="1"/>
      <protection locked="0"/>
    </xf>
    <xf numFmtId="0" fontId="14" fillId="13" borderId="18" xfId="0" applyFont="1" applyFill="1" applyBorder="1" applyAlignment="1" applyProtection="1">
      <alignment horizontal="center" wrapText="1"/>
      <protection locked="0"/>
    </xf>
    <xf numFmtId="0" fontId="14" fillId="13" borderId="8" xfId="0" applyFont="1" applyFill="1" applyBorder="1" applyAlignment="1" applyProtection="1">
      <alignment horizontal="center" wrapText="1"/>
      <protection locked="0"/>
    </xf>
    <xf numFmtId="0" fontId="14" fillId="14" borderId="19" xfId="0" applyFont="1" applyFill="1" applyBorder="1" applyAlignment="1" applyProtection="1">
      <alignment horizontal="center" wrapText="1"/>
      <protection locked="0"/>
    </xf>
    <xf numFmtId="0" fontId="14" fillId="14" borderId="20" xfId="0" applyFont="1" applyFill="1" applyBorder="1" applyAlignment="1" applyProtection="1">
      <alignment horizontal="center" wrapText="1"/>
      <protection locked="0"/>
    </xf>
    <xf numFmtId="0" fontId="14" fillId="14" borderId="77" xfId="0" applyFont="1" applyFill="1" applyBorder="1" applyAlignment="1" applyProtection="1">
      <alignment horizontal="center" wrapText="1"/>
      <protection locked="0"/>
    </xf>
    <xf numFmtId="0" fontId="6" fillId="15" borderId="74" xfId="0" applyFont="1" applyFill="1" applyBorder="1" applyAlignment="1" applyProtection="1">
      <alignment horizontal="center" wrapText="1"/>
      <protection locked="0"/>
    </xf>
    <xf numFmtId="0" fontId="6" fillId="15" borderId="18" xfId="0" applyFont="1" applyFill="1" applyBorder="1" applyAlignment="1" applyProtection="1">
      <alignment horizontal="center" wrapText="1"/>
      <protection locked="0"/>
    </xf>
    <xf numFmtId="0" fontId="0" fillId="6" borderId="0" xfId="0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vertical="center" textRotation="90" wrapText="1"/>
      <protection locked="0"/>
    </xf>
    <xf numFmtId="0" fontId="6" fillId="4" borderId="16" xfId="0" applyFont="1" applyFill="1" applyBorder="1" applyAlignment="1" applyProtection="1">
      <alignment vertical="center" textRotation="90" wrapText="1"/>
      <protection locked="0"/>
    </xf>
    <xf numFmtId="0" fontId="22" fillId="11" borderId="1" xfId="0" applyFont="1" applyFill="1" applyBorder="1" applyAlignment="1" applyProtection="1">
      <alignment horizontal="center" vertical="center" textRotation="90" wrapText="1"/>
      <protection locked="0"/>
    </xf>
    <xf numFmtId="0" fontId="22" fillId="11" borderId="2" xfId="0" applyFont="1" applyFill="1" applyBorder="1" applyAlignment="1" applyProtection="1">
      <alignment horizontal="center" vertical="center" textRotation="90" wrapText="1"/>
      <protection locked="0"/>
    </xf>
    <xf numFmtId="0" fontId="14" fillId="4" borderId="15" xfId="0" applyFont="1" applyFill="1" applyBorder="1" applyAlignment="1" applyProtection="1">
      <alignment vertical="center" textRotation="90" wrapText="1"/>
      <protection locked="0"/>
    </xf>
    <xf numFmtId="0" fontId="6" fillId="4" borderId="110" xfId="0" applyFont="1" applyFill="1" applyBorder="1" applyAlignment="1" applyProtection="1">
      <alignment vertical="center" textRotation="90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16" borderId="1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>
      <alignment horizontal="center" vertical="center"/>
    </xf>
    <xf numFmtId="0" fontId="24" fillId="4" borderId="16" xfId="0" applyFont="1" applyFill="1" applyBorder="1" applyAlignment="1" applyProtection="1">
      <alignment horizontal="center" vertical="center" textRotation="90" wrapText="1"/>
      <protection locked="0"/>
    </xf>
    <xf numFmtId="0" fontId="13" fillId="4" borderId="16" xfId="0" applyFont="1" applyFill="1" applyBorder="1" applyAlignment="1" applyProtection="1">
      <alignment horizontal="center" vertical="center" textRotation="90" wrapText="1"/>
      <protection locked="0"/>
    </xf>
    <xf numFmtId="0" fontId="14" fillId="14" borderId="15" xfId="0" applyFont="1" applyFill="1" applyBorder="1" applyAlignment="1" applyProtection="1">
      <alignment horizontal="center" wrapText="1"/>
      <protection locked="0"/>
    </xf>
    <xf numFmtId="0" fontId="14" fillId="14" borderId="73" xfId="0" applyFont="1" applyFill="1" applyBorder="1" applyAlignment="1" applyProtection="1">
      <alignment horizontal="center" wrapText="1"/>
      <protection locked="0"/>
    </xf>
    <xf numFmtId="0" fontId="0" fillId="6" borderId="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22" fillId="11" borderId="11" xfId="0" applyFont="1" applyFill="1" applyBorder="1" applyAlignment="1" applyProtection="1">
      <alignment horizontal="center" vertical="center" textRotation="90" wrapText="1"/>
      <protection locked="0"/>
    </xf>
    <xf numFmtId="0" fontId="24" fillId="4" borderId="129" xfId="0" applyFont="1" applyFill="1" applyBorder="1" applyAlignment="1" applyProtection="1">
      <alignment horizontal="center" vertical="center" textRotation="90" wrapText="1"/>
      <protection locked="0"/>
    </xf>
    <xf numFmtId="0" fontId="13" fillId="4" borderId="76" xfId="0" applyFont="1" applyFill="1" applyBorder="1" applyAlignment="1" applyProtection="1">
      <alignment horizontal="center" vertical="center" textRotation="90" wrapText="1"/>
      <protection locked="0"/>
    </xf>
    <xf numFmtId="0" fontId="13" fillId="4" borderId="130" xfId="0" applyFont="1" applyFill="1" applyBorder="1" applyAlignment="1" applyProtection="1">
      <alignment horizontal="center" vertical="center" textRotation="90" wrapText="1"/>
      <protection locked="0"/>
    </xf>
    <xf numFmtId="0" fontId="23" fillId="14" borderId="120" xfId="0" applyFont="1" applyFill="1" applyBorder="1" applyAlignment="1" applyProtection="1">
      <alignment horizontal="center" wrapText="1"/>
      <protection locked="0"/>
    </xf>
    <xf numFmtId="0" fontId="23" fillId="14" borderId="26" xfId="0" applyFont="1" applyFill="1" applyBorder="1" applyAlignment="1" applyProtection="1">
      <alignment horizontal="center" wrapText="1"/>
      <protection locked="0"/>
    </xf>
    <xf numFmtId="0" fontId="23" fillId="14" borderId="122" xfId="0" applyFont="1" applyFill="1" applyBorder="1" applyAlignment="1" applyProtection="1">
      <alignment horizontal="center" wrapText="1"/>
      <protection locked="0"/>
    </xf>
    <xf numFmtId="0" fontId="22" fillId="13" borderId="120" xfId="0" applyFont="1" applyFill="1" applyBorder="1" applyAlignment="1" applyProtection="1">
      <alignment horizontal="center" wrapText="1"/>
      <protection locked="0"/>
    </xf>
    <xf numFmtId="0" fontId="22" fillId="13" borderId="26" xfId="0" applyFont="1" applyFill="1" applyBorder="1" applyAlignment="1" applyProtection="1">
      <alignment horizontal="center" wrapText="1"/>
      <protection locked="0"/>
    </xf>
    <xf numFmtId="0" fontId="22" fillId="13" borderId="122" xfId="0" applyFont="1" applyFill="1" applyBorder="1" applyAlignment="1" applyProtection="1">
      <alignment horizontal="center" wrapText="1"/>
      <protection locked="0"/>
    </xf>
    <xf numFmtId="0" fontId="6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6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rgb="FFFFCC66"/>
        </patternFill>
      </fill>
    </dxf>
    <dxf>
      <font>
        <color rgb="FFFF0000"/>
      </font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FFFF00"/>
        </patternFill>
      </fill>
    </dxf>
    <dxf>
      <font>
        <color rgb="FF9C57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C66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FFF99"/>
      <color rgb="FFFFFFFF"/>
      <color rgb="FF54823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929640</xdr:colOff>
      <xdr:row>46</xdr:row>
      <xdr:rowOff>167640</xdr:rowOff>
    </xdr:from>
    <xdr:to>
      <xdr:col>2</xdr:col>
      <xdr:colOff>975360</xdr:colOff>
      <xdr:row>46</xdr:row>
      <xdr:rowOff>213360</xdr:rowOff>
    </xdr:to>
    <xdr:sp macro="" textlink="">
      <xdr:nvSpPr>
        <xdr:cNvPr id="2" name="Organigramme : Connecteur 1"/>
        <xdr:cNvSpPr>
          <a:spLocks noChangeAspect="1"/>
        </xdr:cNvSpPr>
      </xdr:nvSpPr>
      <xdr:spPr>
        <a:xfrm>
          <a:off x="2346960" y="9174480"/>
          <a:ext cx="45720" cy="45720"/>
        </a:xfrm>
        <a:prstGeom prst="flowChartConnector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929640</xdr:colOff>
      <xdr:row>47</xdr:row>
      <xdr:rowOff>83820</xdr:rowOff>
    </xdr:from>
    <xdr:to>
      <xdr:col>2</xdr:col>
      <xdr:colOff>975360</xdr:colOff>
      <xdr:row>47</xdr:row>
      <xdr:rowOff>129540</xdr:rowOff>
    </xdr:to>
    <xdr:sp macro="" textlink="">
      <xdr:nvSpPr>
        <xdr:cNvPr id="3" name="Organigramme : Connecteur 2"/>
        <xdr:cNvSpPr>
          <a:spLocks noChangeAspect="1"/>
        </xdr:cNvSpPr>
      </xdr:nvSpPr>
      <xdr:spPr>
        <a:xfrm>
          <a:off x="2346960" y="9380220"/>
          <a:ext cx="45720" cy="45720"/>
        </a:xfrm>
        <a:prstGeom prst="flowChartConnector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937260</xdr:colOff>
      <xdr:row>52</xdr:row>
      <xdr:rowOff>83820</xdr:rowOff>
    </xdr:from>
    <xdr:to>
      <xdr:col>2</xdr:col>
      <xdr:colOff>982980</xdr:colOff>
      <xdr:row>52</xdr:row>
      <xdr:rowOff>129540</xdr:rowOff>
    </xdr:to>
    <xdr:sp macro="" textlink="">
      <xdr:nvSpPr>
        <xdr:cNvPr id="4" name="Organigramme : Connecteur 3"/>
        <xdr:cNvSpPr>
          <a:spLocks noChangeAspect="1"/>
        </xdr:cNvSpPr>
      </xdr:nvSpPr>
      <xdr:spPr>
        <a:xfrm>
          <a:off x="2354580" y="10927080"/>
          <a:ext cx="45720" cy="45720"/>
        </a:xfrm>
        <a:prstGeom prst="flowChartConnector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937260</xdr:colOff>
      <xdr:row>54</xdr:row>
      <xdr:rowOff>76200</xdr:rowOff>
    </xdr:from>
    <xdr:to>
      <xdr:col>2</xdr:col>
      <xdr:colOff>982980</xdr:colOff>
      <xdr:row>54</xdr:row>
      <xdr:rowOff>121920</xdr:rowOff>
    </xdr:to>
    <xdr:sp macro="" textlink="">
      <xdr:nvSpPr>
        <xdr:cNvPr id="5" name="Organigramme : Connecteur 4"/>
        <xdr:cNvSpPr>
          <a:spLocks noChangeAspect="1"/>
        </xdr:cNvSpPr>
      </xdr:nvSpPr>
      <xdr:spPr>
        <a:xfrm>
          <a:off x="2354580" y="11269980"/>
          <a:ext cx="45720" cy="45720"/>
        </a:xfrm>
        <a:prstGeom prst="flowChartConnector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160022</xdr:colOff>
      <xdr:row>3</xdr:row>
      <xdr:rowOff>342900</xdr:rowOff>
    </xdr:from>
    <xdr:to>
      <xdr:col>3</xdr:col>
      <xdr:colOff>1123814</xdr:colOff>
      <xdr:row>3</xdr:row>
      <xdr:rowOff>1113934</xdr:rowOff>
    </xdr:to>
    <xdr:pic>
      <xdr:nvPicPr>
        <xdr:cNvPr id="3" name="Image 2" descr="Fichier:Logo-alsace.png — Wikipédia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58542" y="1036320"/>
          <a:ext cx="963792" cy="771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186274</xdr:colOff>
      <xdr:row>2</xdr:row>
      <xdr:rowOff>84670</xdr:rowOff>
    </xdr:from>
    <xdr:to>
      <xdr:col>1</xdr:col>
      <xdr:colOff>1406381</xdr:colOff>
      <xdr:row>3</xdr:row>
      <xdr:rowOff>705277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DE2F45B-0302-4884-A42D-AA75E4C5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74" y="592670"/>
          <a:ext cx="1618040" cy="815340"/>
        </a:xfrm>
        <a:prstGeom prst="rect">
          <a:avLst/>
        </a:prstGeom>
      </xdr:spPr>
    </xdr:pic>
    <xdr:clientData/>
  </xdr:twoCellAnchor>
  <xdr:twoCellAnchor editAs="oneCell">
    <xdr:from>
      <xdr:col>1</xdr:col>
      <xdr:colOff>1198041</xdr:colOff>
      <xdr:row>3</xdr:row>
      <xdr:rowOff>720517</xdr:rowOff>
    </xdr:from>
    <xdr:to>
      <xdr:col>2</xdr:col>
      <xdr:colOff>1269161</xdr:colOff>
      <xdr:row>3</xdr:row>
      <xdr:rowOff>1467277</xdr:rowOff>
    </xdr:to>
    <xdr:pic>
      <xdr:nvPicPr>
        <xdr:cNvPr id="5" name="officeArt object" descr="officeArt object">
          <a:extLst>
            <a:ext uri="{FF2B5EF4-FFF2-40B4-BE49-F238E27FC236}">
              <a16:creationId xmlns:a16="http://schemas.microsoft.com/office/drawing/2014/main" id="{0FC133D4-01FD-462E-9859-2998464D5E77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5974" y="1423250"/>
          <a:ext cx="1645920" cy="7467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7</xdr:row>
      <xdr:rowOff>0</xdr:rowOff>
    </xdr:from>
    <xdr:to>
      <xdr:col>38</xdr:col>
      <xdr:colOff>304800</xdr:colOff>
      <xdr:row>8</xdr:row>
      <xdr:rowOff>78740</xdr:rowOff>
    </xdr:to>
    <xdr:sp macro="" textlink="">
      <xdr:nvSpPr>
        <xdr:cNvPr id="10241" name="AutoShape 1" descr="Calendrier route 2025 | Comité Grand Est de Cyclisme"/>
        <xdr:cNvSpPr>
          <a:spLocks noChangeAspect="1" noChangeArrowheads="1"/>
        </xdr:cNvSpPr>
      </xdr:nvSpPr>
      <xdr:spPr bwMode="auto">
        <a:xfrm>
          <a:off x="1192530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304802</xdr:colOff>
      <xdr:row>3</xdr:row>
      <xdr:rowOff>289577</xdr:rowOff>
    </xdr:from>
    <xdr:to>
      <xdr:col>5</xdr:col>
      <xdr:colOff>1268594</xdr:colOff>
      <xdr:row>3</xdr:row>
      <xdr:rowOff>1060611</xdr:rowOff>
    </xdr:to>
    <xdr:pic>
      <xdr:nvPicPr>
        <xdr:cNvPr id="6" name="Image 5" descr="Fichier:Logo-alsace.png — Wikipédia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94662" y="960137"/>
          <a:ext cx="963792" cy="771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169340</xdr:colOff>
      <xdr:row>2</xdr:row>
      <xdr:rowOff>67736</xdr:rowOff>
    </xdr:from>
    <xdr:to>
      <xdr:col>3</xdr:col>
      <xdr:colOff>932247</xdr:colOff>
      <xdr:row>3</xdr:row>
      <xdr:rowOff>713743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DE2F45B-0302-4884-A42D-AA75E4C5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40" y="575736"/>
          <a:ext cx="1618040" cy="815340"/>
        </a:xfrm>
        <a:prstGeom prst="rect">
          <a:avLst/>
        </a:prstGeom>
      </xdr:spPr>
    </xdr:pic>
    <xdr:clientData/>
  </xdr:twoCellAnchor>
  <xdr:twoCellAnchor editAs="oneCell">
    <xdr:from>
      <xdr:col>3</xdr:col>
      <xdr:colOff>893240</xdr:colOff>
      <xdr:row>3</xdr:row>
      <xdr:rowOff>728983</xdr:rowOff>
    </xdr:from>
    <xdr:to>
      <xdr:col>4</xdr:col>
      <xdr:colOff>964360</xdr:colOff>
      <xdr:row>3</xdr:row>
      <xdr:rowOff>1475743</xdr:rowOff>
    </xdr:to>
    <xdr:pic>
      <xdr:nvPicPr>
        <xdr:cNvPr id="8" name="officeArt object" descr="officeArt object">
          <a:extLst>
            <a:ext uri="{FF2B5EF4-FFF2-40B4-BE49-F238E27FC236}">
              <a16:creationId xmlns:a16="http://schemas.microsoft.com/office/drawing/2014/main" id="{0FC133D4-01FD-462E-9859-2998464D5E77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8373" y="1406316"/>
          <a:ext cx="1645920" cy="7467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1059182</xdr:colOff>
      <xdr:row>4</xdr:row>
      <xdr:rowOff>335280</xdr:rowOff>
    </xdr:from>
    <xdr:to>
      <xdr:col>5</xdr:col>
      <xdr:colOff>598034</xdr:colOff>
      <xdr:row>4</xdr:row>
      <xdr:rowOff>1106314</xdr:rowOff>
    </xdr:to>
    <xdr:pic>
      <xdr:nvPicPr>
        <xdr:cNvPr id="3" name="Image 2" descr="Fichier:Logo-alsace.png — Wikipédia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89962" y="1028700"/>
          <a:ext cx="963792" cy="771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169340</xdr:colOff>
      <xdr:row>3</xdr:row>
      <xdr:rowOff>76203</xdr:rowOff>
    </xdr:from>
    <xdr:to>
      <xdr:col>3</xdr:col>
      <xdr:colOff>932247</xdr:colOff>
      <xdr:row>4</xdr:row>
      <xdr:rowOff>696810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DE2F45B-0302-4884-A42D-AA75E4C5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40" y="584203"/>
          <a:ext cx="1618040" cy="815340"/>
        </a:xfrm>
        <a:prstGeom prst="rect">
          <a:avLst/>
        </a:prstGeom>
      </xdr:spPr>
    </xdr:pic>
    <xdr:clientData/>
  </xdr:twoCellAnchor>
  <xdr:twoCellAnchor editAs="oneCell">
    <xdr:from>
      <xdr:col>3</xdr:col>
      <xdr:colOff>723907</xdr:colOff>
      <xdr:row>4</xdr:row>
      <xdr:rowOff>712050</xdr:rowOff>
    </xdr:from>
    <xdr:to>
      <xdr:col>4</xdr:col>
      <xdr:colOff>795027</xdr:colOff>
      <xdr:row>4</xdr:row>
      <xdr:rowOff>1458810</xdr:rowOff>
    </xdr:to>
    <xdr:pic>
      <xdr:nvPicPr>
        <xdr:cNvPr id="7" name="officeArt object" descr="officeArt object">
          <a:extLst>
            <a:ext uri="{FF2B5EF4-FFF2-40B4-BE49-F238E27FC236}">
              <a16:creationId xmlns:a16="http://schemas.microsoft.com/office/drawing/2014/main" id="{0FC133D4-01FD-462E-9859-2998464D5E77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9040" y="1414783"/>
          <a:ext cx="1645920" cy="7467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1051562</xdr:colOff>
      <xdr:row>3</xdr:row>
      <xdr:rowOff>342900</xdr:rowOff>
    </xdr:from>
    <xdr:to>
      <xdr:col>5</xdr:col>
      <xdr:colOff>590414</xdr:colOff>
      <xdr:row>3</xdr:row>
      <xdr:rowOff>1113934</xdr:rowOff>
    </xdr:to>
    <xdr:pic>
      <xdr:nvPicPr>
        <xdr:cNvPr id="3" name="Image 2" descr="Fichier:Logo-alsace.png — Wikipédia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14702" y="1036320"/>
          <a:ext cx="963792" cy="771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169340</xdr:colOff>
      <xdr:row>2</xdr:row>
      <xdr:rowOff>84671</xdr:rowOff>
    </xdr:from>
    <xdr:to>
      <xdr:col>3</xdr:col>
      <xdr:colOff>932247</xdr:colOff>
      <xdr:row>3</xdr:row>
      <xdr:rowOff>705278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DE2F45B-0302-4884-A42D-AA75E4C5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40" y="592671"/>
          <a:ext cx="1618040" cy="815340"/>
        </a:xfrm>
        <a:prstGeom prst="rect">
          <a:avLst/>
        </a:prstGeom>
      </xdr:spPr>
    </xdr:pic>
    <xdr:clientData/>
  </xdr:twoCellAnchor>
  <xdr:twoCellAnchor editAs="oneCell">
    <xdr:from>
      <xdr:col>3</xdr:col>
      <xdr:colOff>893240</xdr:colOff>
      <xdr:row>3</xdr:row>
      <xdr:rowOff>720518</xdr:rowOff>
    </xdr:from>
    <xdr:to>
      <xdr:col>4</xdr:col>
      <xdr:colOff>964360</xdr:colOff>
      <xdr:row>3</xdr:row>
      <xdr:rowOff>1467278</xdr:rowOff>
    </xdr:to>
    <xdr:pic>
      <xdr:nvPicPr>
        <xdr:cNvPr id="9" name="officeArt object" descr="officeArt object">
          <a:extLst>
            <a:ext uri="{FF2B5EF4-FFF2-40B4-BE49-F238E27FC236}">
              <a16:creationId xmlns:a16="http://schemas.microsoft.com/office/drawing/2014/main" id="{0FC133D4-01FD-462E-9859-2998464D5E77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9040" y="1423251"/>
          <a:ext cx="1645920" cy="7467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1188722</xdr:colOff>
      <xdr:row>3</xdr:row>
      <xdr:rowOff>342900</xdr:rowOff>
    </xdr:from>
    <xdr:to>
      <xdr:col>5</xdr:col>
      <xdr:colOff>727574</xdr:colOff>
      <xdr:row>3</xdr:row>
      <xdr:rowOff>1113934</xdr:rowOff>
    </xdr:to>
    <xdr:pic>
      <xdr:nvPicPr>
        <xdr:cNvPr id="3" name="Image 2" descr="Fichier:Logo-alsace.png — Wikipédia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2" y="1036320"/>
          <a:ext cx="963792" cy="771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50805</xdr:colOff>
      <xdr:row>2</xdr:row>
      <xdr:rowOff>76200</xdr:rowOff>
    </xdr:from>
    <xdr:to>
      <xdr:col>3</xdr:col>
      <xdr:colOff>1042312</xdr:colOff>
      <xdr:row>3</xdr:row>
      <xdr:rowOff>696807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DE2F45B-0302-4884-A42D-AA75E4C5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5" y="584200"/>
          <a:ext cx="1618040" cy="815340"/>
        </a:xfrm>
        <a:prstGeom prst="rect">
          <a:avLst/>
        </a:prstGeom>
      </xdr:spPr>
    </xdr:pic>
    <xdr:clientData/>
  </xdr:twoCellAnchor>
  <xdr:twoCellAnchor editAs="oneCell">
    <xdr:from>
      <xdr:col>3</xdr:col>
      <xdr:colOff>833972</xdr:colOff>
      <xdr:row>3</xdr:row>
      <xdr:rowOff>712047</xdr:rowOff>
    </xdr:from>
    <xdr:to>
      <xdr:col>4</xdr:col>
      <xdr:colOff>905092</xdr:colOff>
      <xdr:row>3</xdr:row>
      <xdr:rowOff>1458807</xdr:rowOff>
    </xdr:to>
    <xdr:pic>
      <xdr:nvPicPr>
        <xdr:cNvPr id="5" name="officeArt object" descr="officeArt object">
          <a:extLst>
            <a:ext uri="{FF2B5EF4-FFF2-40B4-BE49-F238E27FC236}">
              <a16:creationId xmlns:a16="http://schemas.microsoft.com/office/drawing/2014/main" id="{0FC133D4-01FD-462E-9859-2998464D5E77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105" y="1414780"/>
          <a:ext cx="1645920" cy="7467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7628</xdr:colOff>
      <xdr:row>2</xdr:row>
      <xdr:rowOff>350527</xdr:rowOff>
    </xdr:from>
    <xdr:to>
      <xdr:col>13</xdr:col>
      <xdr:colOff>499163</xdr:colOff>
      <xdr:row>3</xdr:row>
      <xdr:rowOff>362754</xdr:rowOff>
    </xdr:to>
    <xdr:pic>
      <xdr:nvPicPr>
        <xdr:cNvPr id="3" name="Image 2" descr="Fichier:Logo-alsace.png — Wikipédia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88588" y="960127"/>
          <a:ext cx="491535" cy="393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144780</xdr:colOff>
      <xdr:row>2</xdr:row>
      <xdr:rowOff>68580</xdr:rowOff>
    </xdr:from>
    <xdr:to>
      <xdr:col>2</xdr:col>
      <xdr:colOff>175260</xdr:colOff>
      <xdr:row>3</xdr:row>
      <xdr:rowOff>98435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A924B1F-B2C8-42B9-B063-1EAAB7496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" y="678180"/>
          <a:ext cx="815340" cy="410855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</xdr:row>
      <xdr:rowOff>342900</xdr:rowOff>
    </xdr:from>
    <xdr:to>
      <xdr:col>2</xdr:col>
      <xdr:colOff>1036320</xdr:colOff>
      <xdr:row>3</xdr:row>
      <xdr:rowOff>365760</xdr:rowOff>
    </xdr:to>
    <xdr:pic>
      <xdr:nvPicPr>
        <xdr:cNvPr id="5" name="officeArt object" descr="officeArt object">
          <a:extLst>
            <a:ext uri="{FF2B5EF4-FFF2-40B4-BE49-F238E27FC236}">
              <a16:creationId xmlns:a16="http://schemas.microsoft.com/office/drawing/2014/main" id="{16268C7C-3C4A-422E-B89D-EBCE02E8AC2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940" y="952500"/>
          <a:ext cx="807720" cy="403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662942</xdr:colOff>
      <xdr:row>1</xdr:row>
      <xdr:rowOff>358140</xdr:rowOff>
    </xdr:from>
    <xdr:to>
      <xdr:col>7</xdr:col>
      <xdr:colOff>361997</xdr:colOff>
      <xdr:row>2</xdr:row>
      <xdr:rowOff>370367</xdr:rowOff>
    </xdr:to>
    <xdr:pic>
      <xdr:nvPicPr>
        <xdr:cNvPr id="5" name="Image 4" descr="Fichier:Logo-alsace.png — Wikipédia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09362" y="525780"/>
          <a:ext cx="491535" cy="393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AX70"/>
  <sheetViews>
    <sheetView showGridLines="0" topLeftCell="A22" zoomScaleNormal="100" workbookViewId="0">
      <selection activeCell="O49" sqref="O49"/>
    </sheetView>
  </sheetViews>
  <sheetFormatPr baseColWidth="10" defaultColWidth="8.88671875" defaultRowHeight="13.2" x14ac:dyDescent="0.25"/>
  <cols>
    <col min="1" max="4" width="14.77734375" customWidth="1"/>
    <col min="5" max="5" width="1.77734375" customWidth="1"/>
    <col min="6" max="6" width="2.5546875" customWidth="1"/>
    <col min="7" max="7" width="1.77734375" customWidth="1"/>
    <col min="8" max="8" width="6.77734375" customWidth="1"/>
    <col min="9" max="12" width="14.77734375" customWidth="1"/>
    <col min="16" max="16" width="10.77734375" customWidth="1"/>
  </cols>
  <sheetData>
    <row r="2" spans="1:50" ht="48.45" customHeight="1" collapsed="1" x14ac:dyDescent="0.25">
      <c r="A2" s="693" t="s">
        <v>136</v>
      </c>
      <c r="B2" s="694"/>
      <c r="C2" s="694"/>
      <c r="D2" s="694"/>
      <c r="E2" s="694"/>
      <c r="F2" s="694"/>
      <c r="G2" s="694"/>
      <c r="H2" s="694"/>
      <c r="I2" s="694"/>
      <c r="J2" s="694"/>
      <c r="K2" s="695"/>
    </row>
    <row r="3" spans="1:50" ht="23.7" customHeight="1" x14ac:dyDescent="0.25"/>
    <row r="4" spans="1:50" ht="13.5" customHeight="1" x14ac:dyDescent="0.25">
      <c r="A4" s="1" t="s">
        <v>0</v>
      </c>
      <c r="B4" s="680" t="s">
        <v>1</v>
      </c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0" ht="14.55" customHeight="1" x14ac:dyDescent="0.25">
      <c r="B5" s="680"/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O5" s="4"/>
      <c r="P5" s="4"/>
      <c r="Q5" s="4"/>
      <c r="R5" s="4"/>
      <c r="S5" s="4"/>
      <c r="T5" s="4"/>
      <c r="U5" s="4"/>
      <c r="V5" s="4"/>
      <c r="W5" s="4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50" ht="1.05" customHeight="1" x14ac:dyDescent="0.25">
      <c r="O6" s="4"/>
      <c r="P6" s="4"/>
      <c r="Q6" s="4"/>
      <c r="R6" s="4"/>
      <c r="S6" s="4"/>
      <c r="T6" s="4"/>
      <c r="U6" s="4"/>
      <c r="V6" s="4"/>
      <c r="W6" s="4"/>
    </row>
    <row r="7" spans="1:50" ht="13.5" customHeight="1" x14ac:dyDescent="0.25">
      <c r="B7" s="681" t="s">
        <v>2</v>
      </c>
      <c r="C7" s="681"/>
      <c r="D7" s="681"/>
      <c r="E7" s="681"/>
      <c r="F7" s="681"/>
      <c r="G7" s="681"/>
      <c r="H7" s="681"/>
      <c r="I7" s="681"/>
      <c r="J7" s="681"/>
      <c r="K7" s="681"/>
      <c r="O7" s="18"/>
      <c r="P7" s="19"/>
      <c r="Q7" s="19"/>
      <c r="R7" s="19"/>
      <c r="S7" s="19"/>
      <c r="T7" s="19"/>
      <c r="U7" s="19"/>
      <c r="V7" s="19"/>
      <c r="W7" s="19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50" ht="4.95" customHeight="1" x14ac:dyDescent="0.25"/>
    <row r="9" spans="1:50" ht="13.5" customHeight="1" x14ac:dyDescent="0.25">
      <c r="A9" s="1" t="s">
        <v>3</v>
      </c>
      <c r="B9" s="681" t="s">
        <v>4</v>
      </c>
      <c r="C9" s="681"/>
      <c r="D9" s="681"/>
      <c r="E9" s="681"/>
      <c r="F9" s="681"/>
      <c r="G9" s="681"/>
      <c r="H9" s="681"/>
      <c r="I9" s="681"/>
      <c r="J9" s="681"/>
      <c r="K9" s="681"/>
      <c r="L9" s="681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ht="1.05" customHeight="1" x14ac:dyDescent="0.25"/>
    <row r="11" spans="1:50" ht="13.5" customHeight="1" x14ac:dyDescent="0.25">
      <c r="B11" s="681" t="s">
        <v>5</v>
      </c>
      <c r="C11" s="681"/>
      <c r="D11" s="681"/>
      <c r="E11" s="681"/>
      <c r="F11" s="681"/>
      <c r="G11" s="681"/>
      <c r="H11" s="681"/>
      <c r="I11" s="681"/>
      <c r="J11" s="681"/>
      <c r="K11" s="681"/>
      <c r="L11" s="6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50" ht="4.95" customHeight="1" x14ac:dyDescent="0.25"/>
    <row r="13" spans="1:50" ht="13.5" customHeight="1" x14ac:dyDescent="0.25">
      <c r="A13" s="1" t="s">
        <v>6</v>
      </c>
      <c r="B13" s="696" t="s">
        <v>7</v>
      </c>
      <c r="C13" s="696"/>
      <c r="D13" s="696"/>
      <c r="E13" s="696"/>
      <c r="F13" s="696"/>
      <c r="G13" s="696"/>
      <c r="H13" s="696"/>
      <c r="I13" s="696"/>
      <c r="J13" s="696"/>
      <c r="K13" s="696"/>
      <c r="O13" s="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50" ht="31.5" customHeight="1" x14ac:dyDescent="0.25"/>
    <row r="15" spans="1:50" ht="13.5" customHeight="1" x14ac:dyDescent="0.25">
      <c r="A15" s="1" t="s">
        <v>8</v>
      </c>
      <c r="B15" s="680" t="s">
        <v>9</v>
      </c>
      <c r="C15" s="680"/>
      <c r="D15" s="680"/>
      <c r="E15" s="680"/>
      <c r="F15" s="680"/>
      <c r="G15" s="680"/>
      <c r="H15" s="680"/>
      <c r="I15" s="680"/>
      <c r="J15" s="680"/>
      <c r="K15" s="680"/>
      <c r="L15" s="7"/>
      <c r="M15" s="7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ht="14.55" customHeight="1" x14ac:dyDescent="0.25">
      <c r="B16" s="680"/>
      <c r="C16" s="680"/>
      <c r="D16" s="680"/>
      <c r="E16" s="680"/>
      <c r="F16" s="680"/>
      <c r="G16" s="680"/>
      <c r="H16" s="680"/>
      <c r="I16" s="680"/>
      <c r="J16" s="680"/>
      <c r="K16" s="680"/>
      <c r="L16" s="7"/>
      <c r="M16" s="7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ht="31.5" customHeight="1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50" ht="25.05" customHeight="1" x14ac:dyDescent="0.25">
      <c r="A18" s="1" t="s">
        <v>10</v>
      </c>
      <c r="B18" s="681" t="s">
        <v>135</v>
      </c>
      <c r="C18" s="681"/>
      <c r="D18" s="681"/>
      <c r="E18" s="681"/>
      <c r="F18" s="681"/>
      <c r="G18" s="681"/>
      <c r="H18" s="681"/>
      <c r="I18" s="681"/>
      <c r="J18" s="681"/>
      <c r="K18" s="681"/>
      <c r="L18" s="681"/>
      <c r="M18" s="20"/>
      <c r="N18" s="20"/>
      <c r="O18" s="20"/>
      <c r="P18" s="7"/>
      <c r="Q18" s="6"/>
      <c r="S18" s="2"/>
      <c r="U18" s="2"/>
      <c r="V18" s="6"/>
      <c r="X18" s="2"/>
      <c r="Z18" s="2"/>
      <c r="AB18" s="2"/>
      <c r="AD18" s="2"/>
      <c r="AF18" s="7"/>
      <c r="AG18" s="6"/>
      <c r="AI18" s="7"/>
      <c r="AJ18" s="6"/>
      <c r="AL18" s="2"/>
      <c r="AN18" s="7"/>
      <c r="AO18" s="6"/>
      <c r="AQ18" s="7"/>
      <c r="AR18" s="6"/>
      <c r="AS18" s="6"/>
      <c r="AU18" s="2"/>
      <c r="AV18" s="7"/>
      <c r="AW18" s="13"/>
      <c r="AX18" s="2"/>
    </row>
    <row r="19" spans="1:50" ht="1.05" customHeight="1" x14ac:dyDescent="0.25">
      <c r="P19" s="7"/>
    </row>
    <row r="20" spans="1:50" ht="13.5" customHeight="1" x14ac:dyDescent="0.25">
      <c r="B20" s="23" t="s">
        <v>11</v>
      </c>
      <c r="C20" s="697" t="s">
        <v>12</v>
      </c>
      <c r="D20" s="697"/>
      <c r="E20" s="697"/>
      <c r="F20" s="697"/>
      <c r="G20" s="697"/>
      <c r="H20" s="697"/>
      <c r="I20" s="697"/>
      <c r="J20" s="17"/>
      <c r="O20" s="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50" ht="9" customHeight="1" x14ac:dyDescent="0.25"/>
    <row r="22" spans="1:50" ht="13.5" customHeight="1" x14ac:dyDescent="0.25">
      <c r="C22" s="684"/>
      <c r="D22" s="684"/>
      <c r="E22" s="684"/>
      <c r="F22" s="684"/>
      <c r="G22" s="684"/>
      <c r="H22" s="684"/>
      <c r="I22" s="684"/>
      <c r="O22" s="3"/>
      <c r="P22" s="1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50" ht="33.450000000000003" customHeight="1" x14ac:dyDescent="0.25"/>
    <row r="24" spans="1:50" ht="0.3" customHeight="1" x14ac:dyDescent="0.25">
      <c r="A24" s="685" t="s">
        <v>140</v>
      </c>
      <c r="B24" s="686"/>
      <c r="C24" s="686"/>
      <c r="D24" s="686"/>
      <c r="E24" s="4"/>
      <c r="H24" s="4"/>
      <c r="I24" s="687" t="s">
        <v>76</v>
      </c>
      <c r="J24" s="688"/>
      <c r="K24" s="688"/>
      <c r="L24" s="688"/>
      <c r="M24" s="4"/>
    </row>
    <row r="25" spans="1:50" ht="35.25" customHeight="1" x14ac:dyDescent="0.25">
      <c r="A25" s="686"/>
      <c r="B25" s="686"/>
      <c r="C25" s="686"/>
      <c r="D25" s="686"/>
      <c r="E25" s="4"/>
      <c r="H25" s="4"/>
      <c r="I25" s="688"/>
      <c r="J25" s="688"/>
      <c r="K25" s="688"/>
      <c r="L25" s="688"/>
      <c r="M25" s="4"/>
    </row>
    <row r="26" spans="1:50" ht="22.2" customHeight="1" x14ac:dyDescent="0.25">
      <c r="A26" s="14" t="s">
        <v>14</v>
      </c>
      <c r="B26" s="11"/>
      <c r="C26" s="15" t="s">
        <v>14</v>
      </c>
      <c r="D26" s="11"/>
      <c r="E26" s="4"/>
      <c r="H26" s="4"/>
      <c r="I26" s="15" t="s">
        <v>14</v>
      </c>
      <c r="J26" s="11"/>
      <c r="K26" s="15" t="s">
        <v>14</v>
      </c>
      <c r="L26" s="14" t="s">
        <v>15</v>
      </c>
    </row>
    <row r="27" spans="1:50" ht="16.05" customHeight="1" x14ac:dyDescent="0.25">
      <c r="A27" s="12" t="s">
        <v>16</v>
      </c>
      <c r="B27" s="16" t="s">
        <v>17</v>
      </c>
      <c r="C27" s="16" t="s">
        <v>18</v>
      </c>
      <c r="D27" s="16" t="s">
        <v>19</v>
      </c>
      <c r="E27" s="4"/>
      <c r="H27" s="4"/>
      <c r="I27" s="16" t="s">
        <v>16</v>
      </c>
      <c r="J27" s="16" t="s">
        <v>77</v>
      </c>
      <c r="K27" s="16" t="s">
        <v>18</v>
      </c>
      <c r="L27" s="12" t="s">
        <v>78</v>
      </c>
      <c r="M27" s="4"/>
    </row>
    <row r="28" spans="1:50" ht="15" customHeight="1" x14ac:dyDescent="0.25">
      <c r="A28" s="12" t="s">
        <v>20</v>
      </c>
      <c r="B28" s="16" t="s">
        <v>21</v>
      </c>
      <c r="C28" s="16" t="s">
        <v>22</v>
      </c>
      <c r="D28" s="16" t="s">
        <v>23</v>
      </c>
      <c r="E28" s="4"/>
      <c r="H28" s="4"/>
      <c r="I28" s="16" t="s">
        <v>20</v>
      </c>
      <c r="J28" s="16" t="s">
        <v>73</v>
      </c>
      <c r="K28" s="16" t="s">
        <v>22</v>
      </c>
      <c r="L28" s="12" t="s">
        <v>51</v>
      </c>
      <c r="M28" s="4"/>
    </row>
    <row r="29" spans="1:50" ht="15" customHeight="1" x14ac:dyDescent="0.25">
      <c r="A29" s="12" t="s">
        <v>24</v>
      </c>
      <c r="B29" s="16" t="s">
        <v>25</v>
      </c>
      <c r="C29" s="16" t="s">
        <v>26</v>
      </c>
      <c r="D29" s="16" t="s">
        <v>27</v>
      </c>
      <c r="E29" s="4"/>
      <c r="H29" s="4"/>
      <c r="I29" s="16" t="s">
        <v>24</v>
      </c>
      <c r="J29" s="16" t="s">
        <v>19</v>
      </c>
      <c r="K29" s="16" t="s">
        <v>26</v>
      </c>
      <c r="L29" s="12" t="s">
        <v>79</v>
      </c>
      <c r="M29" s="4"/>
    </row>
    <row r="30" spans="1:50" ht="15" customHeight="1" x14ac:dyDescent="0.25">
      <c r="A30" s="12" t="s">
        <v>28</v>
      </c>
      <c r="B30" s="16" t="s">
        <v>29</v>
      </c>
      <c r="C30" s="16" t="s">
        <v>30</v>
      </c>
      <c r="D30" s="16" t="s">
        <v>31</v>
      </c>
      <c r="E30" s="4"/>
      <c r="H30" s="4"/>
      <c r="I30" s="16" t="s">
        <v>28</v>
      </c>
      <c r="J30" s="16" t="s">
        <v>23</v>
      </c>
      <c r="K30" s="16" t="s">
        <v>30</v>
      </c>
      <c r="L30" s="12" t="s">
        <v>55</v>
      </c>
      <c r="M30" s="4"/>
    </row>
    <row r="31" spans="1:50" ht="15" customHeight="1" x14ac:dyDescent="0.25">
      <c r="A31" s="12" t="s">
        <v>32</v>
      </c>
      <c r="B31" s="16" t="s">
        <v>33</v>
      </c>
      <c r="C31" s="16" t="s">
        <v>34</v>
      </c>
      <c r="D31" s="16" t="s">
        <v>35</v>
      </c>
      <c r="E31" s="4"/>
      <c r="H31" s="4"/>
      <c r="I31" s="16" t="s">
        <v>32</v>
      </c>
      <c r="J31" s="16" t="s">
        <v>27</v>
      </c>
      <c r="K31" s="16" t="s">
        <v>34</v>
      </c>
      <c r="L31" s="12" t="s">
        <v>80</v>
      </c>
      <c r="M31" s="4"/>
    </row>
    <row r="32" spans="1:50" ht="15" customHeight="1" x14ac:dyDescent="0.25">
      <c r="A32" s="12" t="s">
        <v>36</v>
      </c>
      <c r="B32" s="16" t="s">
        <v>37</v>
      </c>
      <c r="C32" s="16" t="s">
        <v>38</v>
      </c>
      <c r="D32" s="16" t="s">
        <v>39</v>
      </c>
      <c r="E32" s="4"/>
      <c r="H32" s="4"/>
      <c r="I32" s="16" t="s">
        <v>36</v>
      </c>
      <c r="J32" s="16" t="s">
        <v>81</v>
      </c>
      <c r="K32" s="16" t="s">
        <v>38</v>
      </c>
      <c r="L32" s="12" t="s">
        <v>59</v>
      </c>
      <c r="M32" s="4"/>
    </row>
    <row r="33" spans="1:22" ht="15" customHeight="1" x14ac:dyDescent="0.25">
      <c r="A33" s="12" t="s">
        <v>40</v>
      </c>
      <c r="B33" s="16" t="s">
        <v>41</v>
      </c>
      <c r="C33" s="16" t="s">
        <v>42</v>
      </c>
      <c r="D33" s="16" t="s">
        <v>43</v>
      </c>
      <c r="E33" s="4"/>
      <c r="H33" s="4"/>
      <c r="I33" s="16" t="s">
        <v>40</v>
      </c>
      <c r="J33" s="16" t="s">
        <v>31</v>
      </c>
      <c r="K33" s="16" t="s">
        <v>42</v>
      </c>
      <c r="L33" s="12" t="s">
        <v>82</v>
      </c>
      <c r="M33" s="4"/>
    </row>
    <row r="34" spans="1:22" ht="15" customHeight="1" x14ac:dyDescent="0.25">
      <c r="A34" s="12" t="s">
        <v>44</v>
      </c>
      <c r="B34" s="16" t="s">
        <v>45</v>
      </c>
      <c r="C34" s="16" t="s">
        <v>46</v>
      </c>
      <c r="D34" s="16" t="s">
        <v>47</v>
      </c>
      <c r="E34" s="4"/>
      <c r="H34" s="4"/>
      <c r="I34" s="16" t="s">
        <v>44</v>
      </c>
      <c r="J34" s="16" t="s">
        <v>83</v>
      </c>
      <c r="K34" s="16" t="s">
        <v>46</v>
      </c>
      <c r="L34" s="12" t="s">
        <v>63</v>
      </c>
      <c r="M34" s="4"/>
    </row>
    <row r="35" spans="1:22" ht="15" customHeight="1" x14ac:dyDescent="0.25">
      <c r="A35" s="12" t="s">
        <v>48</v>
      </c>
      <c r="B35" s="16" t="s">
        <v>49</v>
      </c>
      <c r="C35" s="16" t="s">
        <v>50</v>
      </c>
      <c r="D35" s="16" t="s">
        <v>51</v>
      </c>
      <c r="E35" s="4"/>
      <c r="H35" s="4"/>
      <c r="I35" s="16" t="s">
        <v>48</v>
      </c>
      <c r="J35" s="16" t="s">
        <v>35</v>
      </c>
      <c r="K35" s="16" t="s">
        <v>50</v>
      </c>
      <c r="L35" s="12" t="s">
        <v>84</v>
      </c>
      <c r="M35" s="4"/>
    </row>
    <row r="36" spans="1:22" ht="15" customHeight="1" x14ac:dyDescent="0.25">
      <c r="A36" s="12" t="s">
        <v>52</v>
      </c>
      <c r="B36" s="16" t="s">
        <v>53</v>
      </c>
      <c r="C36" s="16" t="s">
        <v>54</v>
      </c>
      <c r="D36" s="16" t="s">
        <v>55</v>
      </c>
      <c r="E36" s="4"/>
      <c r="H36" s="4"/>
      <c r="I36" s="16" t="s">
        <v>52</v>
      </c>
      <c r="J36" s="16" t="s">
        <v>85</v>
      </c>
      <c r="K36" s="16" t="s">
        <v>54</v>
      </c>
      <c r="L36" s="12" t="s">
        <v>67</v>
      </c>
      <c r="M36" s="4"/>
    </row>
    <row r="37" spans="1:22" ht="15" customHeight="1" x14ac:dyDescent="0.25">
      <c r="A37" s="12" t="s">
        <v>56</v>
      </c>
      <c r="B37" s="16" t="s">
        <v>57</v>
      </c>
      <c r="C37" s="16" t="s">
        <v>58</v>
      </c>
      <c r="D37" s="16" t="s">
        <v>59</v>
      </c>
      <c r="E37" s="4"/>
      <c r="H37" s="4"/>
      <c r="I37" s="16" t="s">
        <v>56</v>
      </c>
      <c r="J37" s="16" t="s">
        <v>39</v>
      </c>
      <c r="K37" s="16" t="s">
        <v>58</v>
      </c>
      <c r="L37" s="12" t="s">
        <v>86</v>
      </c>
      <c r="M37" s="4"/>
    </row>
    <row r="38" spans="1:22" ht="15" customHeight="1" x14ac:dyDescent="0.25">
      <c r="A38" s="12" t="s">
        <v>60</v>
      </c>
      <c r="B38" s="16" t="s">
        <v>61</v>
      </c>
      <c r="C38" s="16" t="s">
        <v>62</v>
      </c>
      <c r="D38" s="16" t="s">
        <v>63</v>
      </c>
      <c r="E38" s="4"/>
      <c r="H38" s="4"/>
      <c r="I38" s="16" t="s">
        <v>60</v>
      </c>
      <c r="J38" s="16" t="s">
        <v>87</v>
      </c>
      <c r="K38" s="16" t="s">
        <v>62</v>
      </c>
      <c r="L38" s="12" t="s">
        <v>71</v>
      </c>
      <c r="M38" s="4"/>
    </row>
    <row r="39" spans="1:22" ht="15" customHeight="1" x14ac:dyDescent="0.25">
      <c r="A39" s="12" t="s">
        <v>64</v>
      </c>
      <c r="B39" s="16" t="s">
        <v>65</v>
      </c>
      <c r="C39" s="16" t="s">
        <v>66</v>
      </c>
      <c r="D39" s="16" t="s">
        <v>67</v>
      </c>
      <c r="E39" s="4"/>
      <c r="H39" s="4"/>
      <c r="I39" s="16" t="s">
        <v>64</v>
      </c>
      <c r="J39" s="16" t="s">
        <v>43</v>
      </c>
      <c r="K39" s="16" t="s">
        <v>66</v>
      </c>
      <c r="L39" s="12" t="s">
        <v>88</v>
      </c>
      <c r="M39" s="4"/>
    </row>
    <row r="40" spans="1:22" ht="15" customHeight="1" x14ac:dyDescent="0.25">
      <c r="A40" s="12" t="s">
        <v>68</v>
      </c>
      <c r="B40" s="16" t="s">
        <v>69</v>
      </c>
      <c r="C40" s="16" t="s">
        <v>70</v>
      </c>
      <c r="D40" s="16" t="s">
        <v>71</v>
      </c>
      <c r="E40" s="4"/>
      <c r="H40" s="4"/>
      <c r="I40" s="16" t="s">
        <v>68</v>
      </c>
      <c r="J40" s="16" t="s">
        <v>89</v>
      </c>
      <c r="K40" s="16" t="s">
        <v>70</v>
      </c>
      <c r="L40" s="12" t="s">
        <v>75</v>
      </c>
      <c r="M40" s="4"/>
    </row>
    <row r="41" spans="1:22" ht="15" customHeight="1" x14ac:dyDescent="0.25">
      <c r="A41" s="12" t="s">
        <v>72</v>
      </c>
      <c r="B41" s="16" t="s">
        <v>73</v>
      </c>
      <c r="C41" s="16" t="s">
        <v>74</v>
      </c>
      <c r="D41" s="16" t="s">
        <v>75</v>
      </c>
      <c r="E41" s="4"/>
      <c r="H41" s="4"/>
      <c r="I41" s="16" t="s">
        <v>72</v>
      </c>
      <c r="J41" s="16" t="s">
        <v>47</v>
      </c>
      <c r="K41" s="16" t="s">
        <v>74</v>
      </c>
      <c r="L41" s="12" t="s">
        <v>90</v>
      </c>
      <c r="M41" s="4"/>
    </row>
    <row r="42" spans="1:22" x14ac:dyDescent="0.25">
      <c r="A42" s="4"/>
      <c r="B42" s="4"/>
      <c r="C42" s="4"/>
      <c r="D42" s="4"/>
      <c r="I42" s="4"/>
      <c r="J42" s="4"/>
      <c r="K42" s="4"/>
      <c r="L42" s="4"/>
    </row>
    <row r="43" spans="1:22" ht="14.4" customHeight="1" x14ac:dyDescent="0.25">
      <c r="B43" s="3" t="s">
        <v>91</v>
      </c>
      <c r="C43" s="697" t="s">
        <v>92</v>
      </c>
      <c r="D43" s="697"/>
      <c r="E43" s="697"/>
      <c r="F43" s="697"/>
      <c r="G43" s="697"/>
      <c r="H43" s="697"/>
      <c r="I43" s="697"/>
      <c r="J43" s="697"/>
      <c r="K43" s="697"/>
      <c r="L43" s="697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3.2" customHeight="1" x14ac:dyDescent="0.25">
      <c r="C44" s="680" t="s">
        <v>93</v>
      </c>
      <c r="D44" s="680"/>
      <c r="E44" s="680"/>
      <c r="F44" s="680"/>
      <c r="G44" s="680"/>
      <c r="H44" s="680"/>
      <c r="I44" s="680"/>
      <c r="J44" s="680"/>
      <c r="K44" s="680"/>
      <c r="L44" s="680"/>
      <c r="M44" s="6"/>
      <c r="N44" s="6"/>
      <c r="O44" s="6"/>
      <c r="P44" s="6"/>
      <c r="Q44" s="6"/>
      <c r="R44" s="6"/>
      <c r="S44" s="6"/>
      <c r="T44" s="6"/>
    </row>
    <row r="45" spans="1:22" x14ac:dyDescent="0.25">
      <c r="C45" s="680" t="s">
        <v>94</v>
      </c>
      <c r="D45" s="681"/>
      <c r="E45" s="681"/>
      <c r="F45" s="681"/>
      <c r="G45" s="681"/>
      <c r="H45" s="681"/>
      <c r="I45" s="681"/>
    </row>
    <row r="47" spans="1:22" ht="22.8" x14ac:dyDescent="0.4">
      <c r="C47" s="22"/>
      <c r="D47" s="689" t="s">
        <v>95</v>
      </c>
      <c r="E47" s="690"/>
      <c r="F47" s="690"/>
      <c r="G47" s="690"/>
      <c r="H47" s="690"/>
      <c r="I47" s="690"/>
    </row>
    <row r="48" spans="1:22" ht="29.4" customHeight="1" x14ac:dyDescent="0.25">
      <c r="D48" s="691" t="s">
        <v>143</v>
      </c>
      <c r="E48" s="692"/>
      <c r="F48" s="692"/>
      <c r="G48" s="692"/>
      <c r="H48" s="692"/>
      <c r="I48" s="692"/>
      <c r="J48" s="692"/>
      <c r="K48" s="692"/>
      <c r="L48" s="692"/>
      <c r="M48" s="6"/>
      <c r="N48" s="6"/>
      <c r="O48" s="6"/>
      <c r="P48" s="6"/>
      <c r="Q48" s="6"/>
      <c r="R48" s="6"/>
    </row>
    <row r="49" spans="1:25" ht="31.2" customHeight="1" x14ac:dyDescent="0.25">
      <c r="D49" s="692" t="s">
        <v>144</v>
      </c>
      <c r="E49" s="692"/>
      <c r="F49" s="692"/>
      <c r="G49" s="692"/>
      <c r="H49" s="692"/>
      <c r="I49" s="692"/>
      <c r="J49" s="692"/>
      <c r="K49" s="692"/>
      <c r="L49" s="6"/>
      <c r="M49" s="6"/>
      <c r="N49" s="6"/>
      <c r="O49" s="6"/>
      <c r="P49" s="6"/>
      <c r="Q49" s="6"/>
      <c r="R49" s="6"/>
    </row>
    <row r="50" spans="1:25" ht="13.2" customHeight="1" x14ac:dyDescent="0.25">
      <c r="A50" s="1" t="s">
        <v>96</v>
      </c>
      <c r="B50" s="21"/>
      <c r="C50" s="21" t="s">
        <v>97</v>
      </c>
      <c r="D50" s="6"/>
      <c r="E50" s="6"/>
      <c r="F50" s="6"/>
      <c r="G50" s="6"/>
      <c r="H50" s="6"/>
    </row>
    <row r="52" spans="1:25" ht="22.8" customHeight="1" x14ac:dyDescent="0.25">
      <c r="C52" s="680" t="s">
        <v>98</v>
      </c>
      <c r="D52" s="680"/>
      <c r="E52" s="680"/>
      <c r="F52" s="680"/>
      <c r="G52" s="680"/>
      <c r="H52" s="680"/>
      <c r="I52" s="680"/>
      <c r="J52" s="6"/>
      <c r="K52" s="6"/>
      <c r="L52" s="6"/>
      <c r="M52" s="6"/>
      <c r="N52" s="6"/>
    </row>
    <row r="53" spans="1:25" ht="14.4" customHeight="1" x14ac:dyDescent="0.25">
      <c r="C53" s="7"/>
      <c r="D53" s="680" t="s">
        <v>99</v>
      </c>
      <c r="E53" s="680"/>
      <c r="F53" s="680"/>
      <c r="G53" s="680"/>
      <c r="H53" s="680"/>
      <c r="I53" s="680"/>
      <c r="J53" s="680"/>
      <c r="K53" s="680"/>
      <c r="L53" s="680"/>
      <c r="M53" s="7"/>
      <c r="N53" s="7"/>
      <c r="O53" s="7"/>
    </row>
    <row r="54" spans="1:25" x14ac:dyDescent="0.25">
      <c r="D54" s="680" t="s">
        <v>100</v>
      </c>
      <c r="E54" s="681"/>
      <c r="F54" s="681"/>
      <c r="G54" s="681"/>
      <c r="H54" s="681"/>
      <c r="I54" s="681"/>
    </row>
    <row r="55" spans="1:25" ht="14.4" x14ac:dyDescent="0.25">
      <c r="D55" s="680" t="s">
        <v>101</v>
      </c>
      <c r="E55" s="680"/>
      <c r="F55" s="680"/>
      <c r="G55" s="680"/>
      <c r="H55" s="680"/>
      <c r="I55" s="680"/>
      <c r="J55" s="680"/>
      <c r="K55" s="680"/>
      <c r="L55" s="680"/>
      <c r="M55" s="680"/>
    </row>
    <row r="57" spans="1:25" ht="13.2" customHeight="1" x14ac:dyDescent="0.25">
      <c r="A57" s="1" t="s">
        <v>102</v>
      </c>
      <c r="B57" s="6"/>
      <c r="C57" s="6"/>
    </row>
    <row r="59" spans="1:25" ht="14.4" customHeight="1" x14ac:dyDescent="0.25">
      <c r="B59" s="2" t="s">
        <v>11</v>
      </c>
      <c r="C59" s="692" t="s">
        <v>103</v>
      </c>
      <c r="D59" s="692"/>
      <c r="E59" s="692"/>
      <c r="F59" s="692"/>
      <c r="G59" s="692"/>
      <c r="H59" s="692"/>
      <c r="I59" s="692"/>
      <c r="J59" s="692"/>
      <c r="K59" s="692"/>
      <c r="L59" s="692"/>
      <c r="M59" s="6"/>
      <c r="N59" s="6"/>
      <c r="O59" s="6"/>
      <c r="P59" s="6"/>
      <c r="Q59" s="6"/>
    </row>
    <row r="61" spans="1:25" ht="14.4" x14ac:dyDescent="0.25">
      <c r="B61" s="2" t="s">
        <v>91</v>
      </c>
      <c r="C61" s="680" t="s">
        <v>104</v>
      </c>
      <c r="D61" s="681"/>
      <c r="E61" s="681"/>
      <c r="F61" s="681"/>
      <c r="G61" s="681"/>
      <c r="H61" s="681"/>
      <c r="I61" s="681"/>
      <c r="J61" s="681"/>
      <c r="K61" s="681"/>
      <c r="L61" s="681"/>
      <c r="M61" s="681"/>
      <c r="N61" s="681"/>
      <c r="O61" s="681"/>
      <c r="P61" s="681"/>
      <c r="Q61" s="681"/>
      <c r="R61" s="681"/>
      <c r="S61" s="681"/>
      <c r="T61" s="681"/>
      <c r="U61" s="681"/>
      <c r="V61" s="681"/>
      <c r="W61" s="681"/>
      <c r="X61" s="681"/>
      <c r="Y61" s="681"/>
    </row>
    <row r="62" spans="1:25" x14ac:dyDescent="0.25">
      <c r="C62" s="680" t="s">
        <v>105</v>
      </c>
      <c r="D62" s="681"/>
      <c r="E62" s="681"/>
      <c r="F62" s="681"/>
      <c r="G62" s="681"/>
      <c r="H62" s="681"/>
      <c r="I62" s="681"/>
      <c r="J62" s="681"/>
      <c r="K62" s="681"/>
      <c r="L62" s="681"/>
      <c r="M62" s="681"/>
      <c r="N62" s="681"/>
    </row>
    <row r="64" spans="1:25" ht="14.4" x14ac:dyDescent="0.25">
      <c r="B64" s="2" t="s">
        <v>106</v>
      </c>
      <c r="C64" s="680" t="s">
        <v>107</v>
      </c>
      <c r="D64" s="681"/>
      <c r="E64" s="681"/>
      <c r="F64" s="681"/>
      <c r="G64" s="681"/>
      <c r="H64" s="681"/>
      <c r="I64" s="681"/>
      <c r="J64" s="681"/>
      <c r="K64" s="681"/>
      <c r="L64" s="681"/>
      <c r="M64" s="681"/>
      <c r="N64" s="681"/>
      <c r="O64" s="681"/>
      <c r="P64" s="681"/>
      <c r="Q64" s="681"/>
      <c r="R64" s="681"/>
      <c r="S64" s="681"/>
    </row>
    <row r="66" spans="2:25" ht="14.4" x14ac:dyDescent="0.25">
      <c r="B66" s="2" t="s">
        <v>108</v>
      </c>
      <c r="C66" s="682" t="s">
        <v>109</v>
      </c>
      <c r="D66" s="683"/>
      <c r="E66" s="683"/>
      <c r="F66" s="683"/>
      <c r="G66" s="683"/>
      <c r="H66" s="683"/>
      <c r="I66" s="683"/>
      <c r="J66" s="683"/>
      <c r="K66" s="683"/>
      <c r="L66" s="683"/>
      <c r="M66" s="683"/>
      <c r="N66" s="683"/>
      <c r="O66" s="683"/>
      <c r="P66" s="683"/>
      <c r="Q66" s="683"/>
      <c r="R66" s="683"/>
      <c r="S66" s="683"/>
      <c r="T66" s="683"/>
      <c r="U66" s="683"/>
      <c r="V66" s="683"/>
      <c r="W66" s="683"/>
      <c r="X66" s="683"/>
      <c r="Y66" s="683"/>
    </row>
    <row r="67" spans="2:25" x14ac:dyDescent="0.25">
      <c r="C67" s="683"/>
      <c r="D67" s="683"/>
      <c r="E67" s="683"/>
      <c r="F67" s="683"/>
      <c r="G67" s="683"/>
      <c r="H67" s="683"/>
      <c r="I67" s="683"/>
      <c r="J67" s="683"/>
      <c r="K67" s="683"/>
      <c r="L67" s="683"/>
      <c r="M67" s="683"/>
      <c r="N67" s="683"/>
      <c r="O67" s="683"/>
      <c r="P67" s="683"/>
      <c r="Q67" s="683"/>
      <c r="R67" s="683"/>
      <c r="S67" s="683"/>
      <c r="T67" s="683"/>
      <c r="U67" s="683"/>
      <c r="V67" s="683"/>
      <c r="W67" s="683"/>
      <c r="X67" s="683"/>
      <c r="Y67" s="683"/>
    </row>
    <row r="69" spans="2:25" ht="14.4" customHeight="1" x14ac:dyDescent="0.25">
      <c r="B69" s="2" t="s">
        <v>110</v>
      </c>
      <c r="C69" s="680" t="s">
        <v>111</v>
      </c>
      <c r="D69" s="681"/>
      <c r="E69" s="681"/>
      <c r="F69" s="681"/>
      <c r="G69" s="681"/>
      <c r="H69" s="681"/>
      <c r="I69" s="681"/>
      <c r="J69" s="681"/>
      <c r="K69" s="681"/>
      <c r="L69" s="681"/>
      <c r="M69" s="681"/>
      <c r="N69" s="681"/>
      <c r="O69" s="681"/>
      <c r="P69" s="681"/>
      <c r="Q69" s="681"/>
      <c r="R69" s="681"/>
      <c r="S69" s="681"/>
      <c r="T69" s="681"/>
      <c r="U69" s="681"/>
      <c r="V69" s="681"/>
      <c r="W69" s="681"/>
    </row>
    <row r="70" spans="2:25" x14ac:dyDescent="0.25">
      <c r="C70" s="680" t="s">
        <v>112</v>
      </c>
      <c r="D70" s="681"/>
      <c r="E70" s="681"/>
      <c r="F70" s="681"/>
      <c r="G70" s="681"/>
      <c r="H70" s="681"/>
      <c r="I70" s="681"/>
      <c r="J70" s="681"/>
      <c r="K70" s="681"/>
      <c r="L70" s="681"/>
      <c r="M70" s="681"/>
      <c r="N70" s="681"/>
      <c r="O70" s="681"/>
      <c r="P70" s="681"/>
      <c r="Q70" s="681"/>
      <c r="R70" s="681"/>
      <c r="S70" s="681"/>
      <c r="T70" s="681"/>
      <c r="U70" s="681"/>
      <c r="V70" s="681"/>
    </row>
  </sheetData>
  <mergeCells count="29">
    <mergeCell ref="A2:K2"/>
    <mergeCell ref="C44:L44"/>
    <mergeCell ref="D53:L53"/>
    <mergeCell ref="D54:I54"/>
    <mergeCell ref="C45:I45"/>
    <mergeCell ref="B4:M5"/>
    <mergeCell ref="C52:I52"/>
    <mergeCell ref="D49:K49"/>
    <mergeCell ref="B7:K7"/>
    <mergeCell ref="B9:L9"/>
    <mergeCell ref="B11:K11"/>
    <mergeCell ref="B13:K13"/>
    <mergeCell ref="B15:K16"/>
    <mergeCell ref="C43:L43"/>
    <mergeCell ref="C20:I20"/>
    <mergeCell ref="B18:L18"/>
    <mergeCell ref="C64:S64"/>
    <mergeCell ref="C66:Y67"/>
    <mergeCell ref="C69:W69"/>
    <mergeCell ref="C70:V70"/>
    <mergeCell ref="C22:I22"/>
    <mergeCell ref="A24:D25"/>
    <mergeCell ref="I24:L25"/>
    <mergeCell ref="D55:M55"/>
    <mergeCell ref="D47:I47"/>
    <mergeCell ref="D48:L48"/>
    <mergeCell ref="C59:L59"/>
    <mergeCell ref="C61:Y61"/>
    <mergeCell ref="C62:N62"/>
  </mergeCells>
  <printOptions gridLinesSet="0"/>
  <pageMargins left="0.75" right="0.75" top="1" bottom="1" header="0.5" footer="0.5"/>
  <pageSetup paperSize="9" scale="53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"/>
  <sheetViews>
    <sheetView showGridLines="0" tabSelected="1" zoomScale="90" zoomScaleNormal="90" workbookViewId="0">
      <selection activeCell="Q12" sqref="Q12"/>
    </sheetView>
  </sheetViews>
  <sheetFormatPr baseColWidth="10" defaultColWidth="8.88671875" defaultRowHeight="13.2" x14ac:dyDescent="0.25"/>
  <cols>
    <col min="1" max="1" width="5.77734375" customWidth="1"/>
    <col min="2" max="2" width="23" customWidth="1"/>
    <col min="3" max="3" width="20.77734375" customWidth="1"/>
    <col min="4" max="4" width="26.5546875" bestFit="1" customWidth="1"/>
    <col min="5" max="5" width="6.77734375" customWidth="1"/>
    <col min="6" max="20" width="4.77734375" customWidth="1"/>
    <col min="21" max="24" width="5.77734375" bestFit="1" customWidth="1"/>
    <col min="25" max="25" width="5.77734375" customWidth="1"/>
    <col min="26" max="26" width="6.77734375" hidden="1" customWidth="1"/>
    <col min="27" max="27" width="4" hidden="1" customWidth="1"/>
    <col min="28" max="28" width="19.21875" hidden="1" customWidth="1"/>
    <col min="29" max="29" width="4" hidden="1" customWidth="1"/>
    <col min="30" max="30" width="2.77734375" hidden="1" customWidth="1"/>
    <col min="31" max="31" width="4" hidden="1" customWidth="1"/>
    <col min="32" max="32" width="19.21875" hidden="1" customWidth="1"/>
    <col min="33" max="33" width="4" hidden="1" customWidth="1"/>
  </cols>
  <sheetData>
    <row r="1" spans="1:34" ht="19.95" customHeight="1" collapsed="1" x14ac:dyDescent="0.25">
      <c r="A1" s="699" t="s">
        <v>233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701"/>
    </row>
    <row r="2" spans="1:34" ht="19.95" customHeight="1" thickBot="1" x14ac:dyDescent="0.3">
      <c r="A2" s="702"/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</row>
    <row r="3" spans="1:34" ht="15" customHeight="1" x14ac:dyDescent="0.25">
      <c r="A3" s="705"/>
      <c r="B3" s="706"/>
      <c r="C3" s="706"/>
      <c r="D3" s="706"/>
      <c r="E3" s="706"/>
      <c r="F3" s="713" t="s">
        <v>114</v>
      </c>
      <c r="G3" s="714"/>
      <c r="H3" s="714"/>
      <c r="I3" s="714"/>
      <c r="J3" s="714"/>
      <c r="K3" s="715"/>
      <c r="L3" s="716" t="s">
        <v>115</v>
      </c>
      <c r="M3" s="717"/>
      <c r="N3" s="717"/>
      <c r="O3" s="717"/>
      <c r="P3" s="717"/>
      <c r="Q3" s="717"/>
      <c r="R3" s="717"/>
      <c r="S3" s="717"/>
      <c r="T3" s="718"/>
      <c r="U3" s="719" t="s">
        <v>188</v>
      </c>
      <c r="V3" s="720"/>
      <c r="W3" s="720"/>
      <c r="X3" s="720"/>
      <c r="Y3" s="708" t="s">
        <v>116</v>
      </c>
      <c r="Z3" s="711" t="s">
        <v>156</v>
      </c>
      <c r="AA3" s="4"/>
    </row>
    <row r="4" spans="1:34" ht="120" customHeight="1" x14ac:dyDescent="0.25">
      <c r="A4" s="707"/>
      <c r="B4" s="706"/>
      <c r="C4" s="706"/>
      <c r="D4" s="706"/>
      <c r="E4" s="706"/>
      <c r="F4" s="178" t="s">
        <v>181</v>
      </c>
      <c r="G4" s="179" t="s">
        <v>162</v>
      </c>
      <c r="H4" s="179" t="s">
        <v>183</v>
      </c>
      <c r="I4" s="464" t="s">
        <v>189</v>
      </c>
      <c r="J4" s="179" t="s">
        <v>173</v>
      </c>
      <c r="K4" s="180" t="s">
        <v>177</v>
      </c>
      <c r="L4" s="181" t="s">
        <v>185</v>
      </c>
      <c r="M4" s="182" t="s">
        <v>146</v>
      </c>
      <c r="N4" s="183" t="s">
        <v>166</v>
      </c>
      <c r="O4" s="183" t="s">
        <v>148</v>
      </c>
      <c r="P4" s="183" t="s">
        <v>147</v>
      </c>
      <c r="Q4" s="184" t="s">
        <v>117</v>
      </c>
      <c r="R4" s="183" t="s">
        <v>172</v>
      </c>
      <c r="S4" s="185" t="s">
        <v>187</v>
      </c>
      <c r="T4" s="186" t="s">
        <v>178</v>
      </c>
      <c r="U4" s="187" t="s">
        <v>227</v>
      </c>
      <c r="V4" s="188" t="s">
        <v>228</v>
      </c>
      <c r="W4" s="188" t="s">
        <v>229</v>
      </c>
      <c r="X4" s="188" t="s">
        <v>230</v>
      </c>
      <c r="Y4" s="709"/>
      <c r="Z4" s="712"/>
      <c r="AA4" s="4"/>
    </row>
    <row r="5" spans="1:34" ht="60" customHeight="1" thickBot="1" x14ac:dyDescent="0.3">
      <c r="A5" s="189" t="s">
        <v>13</v>
      </c>
      <c r="B5" s="190" t="s">
        <v>118</v>
      </c>
      <c r="C5" s="190" t="s">
        <v>119</v>
      </c>
      <c r="D5" s="190" t="s">
        <v>120</v>
      </c>
      <c r="E5" s="191" t="s">
        <v>134</v>
      </c>
      <c r="F5" s="192">
        <v>46103</v>
      </c>
      <c r="G5" s="193">
        <v>46131</v>
      </c>
      <c r="H5" s="193">
        <v>46152</v>
      </c>
      <c r="I5" s="197">
        <v>46166</v>
      </c>
      <c r="J5" s="193">
        <v>46264</v>
      </c>
      <c r="K5" s="194">
        <v>46271</v>
      </c>
      <c r="L5" s="195">
        <v>46137</v>
      </c>
      <c r="M5" s="196">
        <v>46138</v>
      </c>
      <c r="N5" s="197">
        <v>46145</v>
      </c>
      <c r="O5" s="197">
        <v>46150</v>
      </c>
      <c r="P5" s="197">
        <v>46159</v>
      </c>
      <c r="Q5" s="197">
        <v>46186</v>
      </c>
      <c r="R5" s="172">
        <v>46187</v>
      </c>
      <c r="S5" s="198">
        <v>46194</v>
      </c>
      <c r="T5" s="172">
        <v>45921</v>
      </c>
      <c r="U5" s="199">
        <v>46141</v>
      </c>
      <c r="V5" s="200">
        <v>46155</v>
      </c>
      <c r="W5" s="200">
        <v>46169</v>
      </c>
      <c r="X5" s="201">
        <v>46193</v>
      </c>
      <c r="Y5" s="710"/>
      <c r="Z5" s="712"/>
      <c r="AA5" s="698" t="s">
        <v>137</v>
      </c>
      <c r="AB5" s="698"/>
      <c r="AC5" s="698"/>
      <c r="AD5" s="24"/>
      <c r="AE5" s="698" t="s">
        <v>139</v>
      </c>
      <c r="AF5" s="698"/>
      <c r="AG5" s="698"/>
    </row>
    <row r="6" spans="1:34" ht="18" customHeight="1" x14ac:dyDescent="0.25">
      <c r="A6" s="173">
        <f t="shared" ref="A6:A15" si="0">RANK(Y6,$Y$6:$Y$19,0)</f>
        <v>1</v>
      </c>
      <c r="B6" s="572" t="s">
        <v>280</v>
      </c>
      <c r="C6" s="573" t="s">
        <v>306</v>
      </c>
      <c r="D6" s="633" t="s">
        <v>149</v>
      </c>
      <c r="E6" s="574" t="s">
        <v>194</v>
      </c>
      <c r="F6" s="634">
        <v>35</v>
      </c>
      <c r="G6" s="635"/>
      <c r="H6" s="635"/>
      <c r="I6" s="635"/>
      <c r="J6" s="635"/>
      <c r="K6" s="636"/>
      <c r="L6" s="637">
        <v>70</v>
      </c>
      <c r="M6" s="638"/>
      <c r="N6" s="638">
        <v>70</v>
      </c>
      <c r="O6" s="639">
        <v>70</v>
      </c>
      <c r="P6" s="639"/>
      <c r="Q6" s="639"/>
      <c r="R6" s="639"/>
      <c r="S6" s="639"/>
      <c r="T6" s="640"/>
      <c r="U6" s="641"/>
      <c r="V6" s="639"/>
      <c r="W6" s="639"/>
      <c r="X6" s="642"/>
      <c r="Y6" s="517">
        <f t="shared" ref="Y6:Y13" si="1">IFERROR(SUM(F6:X6),"")</f>
        <v>245</v>
      </c>
      <c r="Z6" s="177">
        <f t="shared" ref="Z6:Z20" si="2">IF(A6&lt;&gt;"",100-IF(A6&lt;55,1*(A6-1),30)-IF(A6&gt;55,(A6-1)*1,0),"")</f>
        <v>100</v>
      </c>
      <c r="AA6" s="68" t="str">
        <f t="shared" ref="AA6:AA20" si="3">IF($E6="D",$Z6,"")</f>
        <v/>
      </c>
      <c r="AB6" s="68" t="str">
        <f t="shared" ref="AB6:AB20" si="4">IF($E6="D",$D6,"")</f>
        <v/>
      </c>
      <c r="AC6" s="68" t="str">
        <f t="shared" ref="AC6:AC20" si="5">IF($E6="D",$Z6,"")</f>
        <v/>
      </c>
      <c r="AD6" s="78"/>
      <c r="AE6" s="68">
        <f t="shared" ref="AE6:AE20" si="6">IF($E6="H",$Z6,"")</f>
        <v>100</v>
      </c>
      <c r="AF6" s="68" t="str">
        <f t="shared" ref="AF6:AF20" si="7">IF($E6="H",$D6,"")</f>
        <v>AS La Steigeoise</v>
      </c>
      <c r="AG6" s="68">
        <f t="shared" ref="AG6:AG20" si="8">IF($E6="H",$Z6,"")</f>
        <v>100</v>
      </c>
      <c r="AH6" s="79"/>
    </row>
    <row r="7" spans="1:34" ht="18" customHeight="1" x14ac:dyDescent="0.25">
      <c r="A7" s="174">
        <f t="shared" si="0"/>
        <v>2</v>
      </c>
      <c r="B7" s="508" t="s">
        <v>330</v>
      </c>
      <c r="C7" s="509" t="s">
        <v>372</v>
      </c>
      <c r="D7" s="632" t="s">
        <v>149</v>
      </c>
      <c r="E7" s="510" t="s">
        <v>210</v>
      </c>
      <c r="F7" s="519"/>
      <c r="G7" s="511"/>
      <c r="H7" s="511"/>
      <c r="I7" s="511"/>
      <c r="J7" s="511"/>
      <c r="K7" s="521"/>
      <c r="L7" s="522">
        <v>56</v>
      </c>
      <c r="M7" s="523">
        <v>70</v>
      </c>
      <c r="N7" s="523">
        <v>56</v>
      </c>
      <c r="O7" s="512">
        <v>56</v>
      </c>
      <c r="P7" s="512"/>
      <c r="Q7" s="512"/>
      <c r="R7" s="512"/>
      <c r="S7" s="512"/>
      <c r="T7" s="513"/>
      <c r="U7" s="514"/>
      <c r="V7" s="512"/>
      <c r="W7" s="512"/>
      <c r="X7" s="515"/>
      <c r="Y7" s="516">
        <f t="shared" si="1"/>
        <v>238</v>
      </c>
      <c r="Z7" s="177">
        <f t="shared" si="2"/>
        <v>99</v>
      </c>
      <c r="AA7" s="68">
        <f t="shared" si="3"/>
        <v>99</v>
      </c>
      <c r="AB7" s="68" t="str">
        <f t="shared" si="4"/>
        <v>AS La Steigeoise</v>
      </c>
      <c r="AC7" s="68">
        <f t="shared" si="5"/>
        <v>99</v>
      </c>
      <c r="AD7" s="78"/>
      <c r="AE7" s="68" t="str">
        <f t="shared" si="6"/>
        <v/>
      </c>
      <c r="AF7" s="68" t="str">
        <f t="shared" si="7"/>
        <v/>
      </c>
      <c r="AG7" s="68" t="str">
        <f t="shared" si="8"/>
        <v/>
      </c>
      <c r="AH7" s="79"/>
    </row>
    <row r="8" spans="1:34" ht="18" customHeight="1" x14ac:dyDescent="0.25">
      <c r="A8" s="175">
        <f t="shared" si="0"/>
        <v>3</v>
      </c>
      <c r="B8" s="508" t="s">
        <v>300</v>
      </c>
      <c r="C8" s="509" t="s">
        <v>312</v>
      </c>
      <c r="D8" s="632" t="s">
        <v>155</v>
      </c>
      <c r="E8" s="510" t="s">
        <v>210</v>
      </c>
      <c r="F8" s="519">
        <v>25</v>
      </c>
      <c r="G8" s="511"/>
      <c r="H8" s="511"/>
      <c r="I8" s="511"/>
      <c r="J8" s="511"/>
      <c r="K8" s="521"/>
      <c r="L8" s="522">
        <v>60</v>
      </c>
      <c r="M8" s="523"/>
      <c r="N8" s="523"/>
      <c r="O8" s="523">
        <v>64</v>
      </c>
      <c r="P8" s="512"/>
      <c r="Q8" s="512"/>
      <c r="R8" s="512"/>
      <c r="S8" s="512"/>
      <c r="T8" s="513"/>
      <c r="U8" s="514"/>
      <c r="V8" s="512"/>
      <c r="W8" s="512"/>
      <c r="X8" s="515"/>
      <c r="Y8" s="516">
        <f t="shared" si="1"/>
        <v>149</v>
      </c>
      <c r="Z8" s="177">
        <f t="shared" si="2"/>
        <v>98</v>
      </c>
      <c r="AA8" s="68">
        <f t="shared" si="3"/>
        <v>98</v>
      </c>
      <c r="AB8" s="68" t="str">
        <f t="shared" si="4"/>
        <v>VC Sundgovia Altkirch</v>
      </c>
      <c r="AC8" s="68">
        <f t="shared" si="5"/>
        <v>98</v>
      </c>
      <c r="AD8" s="78"/>
      <c r="AE8" s="68" t="str">
        <f t="shared" si="6"/>
        <v/>
      </c>
      <c r="AF8" s="68" t="str">
        <f t="shared" si="7"/>
        <v/>
      </c>
      <c r="AG8" s="68" t="str">
        <f t="shared" si="8"/>
        <v/>
      </c>
      <c r="AH8" s="79"/>
    </row>
    <row r="9" spans="1:34" ht="18" customHeight="1" x14ac:dyDescent="0.25">
      <c r="A9" s="174">
        <f t="shared" si="0"/>
        <v>4</v>
      </c>
      <c r="B9" s="620" t="s">
        <v>213</v>
      </c>
      <c r="C9" s="621" t="s">
        <v>405</v>
      </c>
      <c r="D9" s="622" t="s">
        <v>149</v>
      </c>
      <c r="E9" s="623" t="s">
        <v>210</v>
      </c>
      <c r="F9" s="624"/>
      <c r="G9" s="625"/>
      <c r="H9" s="625"/>
      <c r="I9" s="625"/>
      <c r="J9" s="625"/>
      <c r="K9" s="626"/>
      <c r="L9" s="630"/>
      <c r="M9" s="627"/>
      <c r="N9" s="627">
        <v>60</v>
      </c>
      <c r="O9" s="628">
        <v>60</v>
      </c>
      <c r="P9" s="628"/>
      <c r="Q9" s="628"/>
      <c r="R9" s="628"/>
      <c r="S9" s="628"/>
      <c r="T9" s="629"/>
      <c r="U9" s="630"/>
      <c r="V9" s="628"/>
      <c r="W9" s="628"/>
      <c r="X9" s="631"/>
      <c r="Y9" s="516">
        <f t="shared" si="1"/>
        <v>120</v>
      </c>
      <c r="Z9" s="177">
        <f t="shared" si="2"/>
        <v>97</v>
      </c>
      <c r="AA9" s="68">
        <f t="shared" si="3"/>
        <v>97</v>
      </c>
      <c r="AB9" s="68" t="str">
        <f t="shared" si="4"/>
        <v>AS La Steigeoise</v>
      </c>
      <c r="AC9" s="68">
        <f t="shared" si="5"/>
        <v>97</v>
      </c>
      <c r="AD9" s="78"/>
      <c r="AE9" s="68" t="str">
        <f t="shared" si="6"/>
        <v/>
      </c>
      <c r="AF9" s="68" t="str">
        <f t="shared" si="7"/>
        <v/>
      </c>
      <c r="AG9" s="68" t="str">
        <f t="shared" si="8"/>
        <v/>
      </c>
      <c r="AH9" s="79"/>
    </row>
    <row r="10" spans="1:34" ht="18" customHeight="1" x14ac:dyDescent="0.25">
      <c r="A10" s="175">
        <f t="shared" si="0"/>
        <v>5</v>
      </c>
      <c r="B10" s="492" t="s">
        <v>307</v>
      </c>
      <c r="C10" s="493" t="s">
        <v>308</v>
      </c>
      <c r="D10" s="571" t="s">
        <v>155</v>
      </c>
      <c r="E10" s="494" t="s">
        <v>194</v>
      </c>
      <c r="F10" s="495">
        <v>32</v>
      </c>
      <c r="G10" s="496"/>
      <c r="H10" s="496"/>
      <c r="I10" s="496"/>
      <c r="J10" s="496"/>
      <c r="K10" s="497"/>
      <c r="L10" s="498"/>
      <c r="M10" s="499"/>
      <c r="N10" s="499">
        <v>64</v>
      </c>
      <c r="O10" s="499"/>
      <c r="P10" s="500"/>
      <c r="Q10" s="500"/>
      <c r="R10" s="500"/>
      <c r="S10" s="500"/>
      <c r="T10" s="501"/>
      <c r="U10" s="502"/>
      <c r="V10" s="500"/>
      <c r="W10" s="500"/>
      <c r="X10" s="503"/>
      <c r="Y10" s="516">
        <f t="shared" si="1"/>
        <v>96</v>
      </c>
      <c r="Z10" s="177">
        <f t="shared" si="2"/>
        <v>96</v>
      </c>
      <c r="AA10" s="68" t="str">
        <f t="shared" si="3"/>
        <v/>
      </c>
      <c r="AB10" s="68" t="str">
        <f t="shared" si="4"/>
        <v/>
      </c>
      <c r="AC10" s="68" t="str">
        <f t="shared" si="5"/>
        <v/>
      </c>
      <c r="AD10" s="78"/>
      <c r="AE10" s="68">
        <f t="shared" si="6"/>
        <v>96</v>
      </c>
      <c r="AF10" s="68" t="str">
        <f t="shared" si="7"/>
        <v>VC Sundgovia Altkirch</v>
      </c>
      <c r="AG10" s="68">
        <f t="shared" si="8"/>
        <v>96</v>
      </c>
      <c r="AH10" s="79"/>
    </row>
    <row r="11" spans="1:34" ht="18" customHeight="1" x14ac:dyDescent="0.25">
      <c r="A11" s="175">
        <f t="shared" si="0"/>
        <v>6</v>
      </c>
      <c r="B11" s="202" t="s">
        <v>294</v>
      </c>
      <c r="C11" s="203" t="s">
        <v>309</v>
      </c>
      <c r="D11" s="571" t="s">
        <v>155</v>
      </c>
      <c r="E11" s="204" t="s">
        <v>194</v>
      </c>
      <c r="F11" s="205">
        <v>30</v>
      </c>
      <c r="G11" s="206"/>
      <c r="H11" s="206"/>
      <c r="I11" s="206"/>
      <c r="J11" s="206"/>
      <c r="K11" s="207"/>
      <c r="L11" s="208"/>
      <c r="M11" s="209"/>
      <c r="N11" s="209"/>
      <c r="O11" s="209"/>
      <c r="P11" s="210"/>
      <c r="Q11" s="210"/>
      <c r="R11" s="210"/>
      <c r="S11" s="210"/>
      <c r="T11" s="211"/>
      <c r="U11" s="212"/>
      <c r="V11" s="210"/>
      <c r="W11" s="210"/>
      <c r="X11" s="213"/>
      <c r="Y11" s="516">
        <f t="shared" si="1"/>
        <v>30</v>
      </c>
      <c r="Z11" s="177">
        <f t="shared" si="2"/>
        <v>95</v>
      </c>
      <c r="AA11" s="68" t="str">
        <f t="shared" si="3"/>
        <v/>
      </c>
      <c r="AB11" s="68" t="str">
        <f t="shared" si="4"/>
        <v/>
      </c>
      <c r="AC11" s="68" t="str">
        <f t="shared" si="5"/>
        <v/>
      </c>
      <c r="AD11" s="78"/>
      <c r="AE11" s="68">
        <f t="shared" si="6"/>
        <v>95</v>
      </c>
      <c r="AF11" s="68" t="str">
        <f t="shared" si="7"/>
        <v>VC Sundgovia Altkirch</v>
      </c>
      <c r="AG11" s="68">
        <f t="shared" si="8"/>
        <v>95</v>
      </c>
      <c r="AH11" s="79"/>
    </row>
    <row r="12" spans="1:34" ht="18" customHeight="1" x14ac:dyDescent="0.25">
      <c r="A12" s="175">
        <f t="shared" si="0"/>
        <v>7</v>
      </c>
      <c r="B12" s="202" t="s">
        <v>310</v>
      </c>
      <c r="C12" s="203" t="s">
        <v>311</v>
      </c>
      <c r="D12" s="214" t="s">
        <v>155</v>
      </c>
      <c r="E12" s="204" t="s">
        <v>194</v>
      </c>
      <c r="F12" s="205">
        <v>28</v>
      </c>
      <c r="G12" s="206"/>
      <c r="H12" s="206"/>
      <c r="I12" s="206"/>
      <c r="J12" s="206"/>
      <c r="K12" s="207"/>
      <c r="L12" s="212"/>
      <c r="M12" s="209"/>
      <c r="N12" s="209"/>
      <c r="O12" s="210"/>
      <c r="P12" s="210"/>
      <c r="Q12" s="210"/>
      <c r="R12" s="210"/>
      <c r="S12" s="210"/>
      <c r="T12" s="211"/>
      <c r="U12" s="212"/>
      <c r="V12" s="210"/>
      <c r="W12" s="210"/>
      <c r="X12" s="213"/>
      <c r="Y12" s="516">
        <f t="shared" si="1"/>
        <v>28</v>
      </c>
      <c r="Z12" s="177">
        <f t="shared" si="2"/>
        <v>94</v>
      </c>
      <c r="AA12" s="68" t="str">
        <f t="shared" si="3"/>
        <v/>
      </c>
      <c r="AB12" s="68" t="str">
        <f t="shared" si="4"/>
        <v/>
      </c>
      <c r="AC12" s="68" t="str">
        <f t="shared" si="5"/>
        <v/>
      </c>
      <c r="AD12" s="78"/>
      <c r="AE12" s="68">
        <f t="shared" si="6"/>
        <v>94</v>
      </c>
      <c r="AF12" s="68" t="str">
        <f t="shared" si="7"/>
        <v>VC Sundgovia Altkirch</v>
      </c>
      <c r="AG12" s="68">
        <f t="shared" si="8"/>
        <v>94</v>
      </c>
      <c r="AH12" s="79"/>
    </row>
    <row r="13" spans="1:34" ht="18" customHeight="1" x14ac:dyDescent="0.25">
      <c r="A13" s="175">
        <f t="shared" si="0"/>
        <v>8</v>
      </c>
      <c r="B13" s="504" t="s">
        <v>284</v>
      </c>
      <c r="C13" s="505" t="s">
        <v>313</v>
      </c>
      <c r="D13" s="506" t="s">
        <v>155</v>
      </c>
      <c r="E13" s="507" t="s">
        <v>194</v>
      </c>
      <c r="F13" s="520">
        <v>24</v>
      </c>
      <c r="G13" s="487"/>
      <c r="H13" s="487"/>
      <c r="I13" s="487"/>
      <c r="J13" s="487"/>
      <c r="K13" s="524"/>
      <c r="L13" s="525"/>
      <c r="M13" s="526"/>
      <c r="N13" s="526"/>
      <c r="O13" s="488"/>
      <c r="P13" s="488"/>
      <c r="Q13" s="488"/>
      <c r="R13" s="488"/>
      <c r="S13" s="488"/>
      <c r="T13" s="489"/>
      <c r="U13" s="490"/>
      <c r="V13" s="488"/>
      <c r="W13" s="488"/>
      <c r="X13" s="491"/>
      <c r="Y13" s="516">
        <f t="shared" si="1"/>
        <v>24</v>
      </c>
      <c r="Z13" s="177">
        <f t="shared" si="2"/>
        <v>93</v>
      </c>
      <c r="AA13" s="68" t="str">
        <f t="shared" si="3"/>
        <v/>
      </c>
      <c r="AB13" s="68" t="str">
        <f t="shared" si="4"/>
        <v/>
      </c>
      <c r="AC13" s="68" t="str">
        <f t="shared" si="5"/>
        <v/>
      </c>
      <c r="AD13" s="78"/>
      <c r="AE13" s="68">
        <f t="shared" si="6"/>
        <v>93</v>
      </c>
      <c r="AF13" s="68" t="str">
        <f t="shared" si="7"/>
        <v>VC Sundgovia Altkirch</v>
      </c>
      <c r="AG13" s="68">
        <f t="shared" si="8"/>
        <v>93</v>
      </c>
      <c r="AH13" s="79"/>
    </row>
    <row r="14" spans="1:34" ht="18" customHeight="1" x14ac:dyDescent="0.25">
      <c r="A14" s="175">
        <f t="shared" si="0"/>
        <v>9</v>
      </c>
      <c r="B14" s="202"/>
      <c r="C14" s="203"/>
      <c r="D14" s="214"/>
      <c r="E14" s="204"/>
      <c r="F14" s="205"/>
      <c r="G14" s="206"/>
      <c r="H14" s="206"/>
      <c r="I14" s="206"/>
      <c r="J14" s="206"/>
      <c r="K14" s="207"/>
      <c r="L14" s="208"/>
      <c r="M14" s="209"/>
      <c r="N14" s="209"/>
      <c r="O14" s="210"/>
      <c r="P14" s="210"/>
      <c r="Q14" s="210"/>
      <c r="R14" s="210"/>
      <c r="S14" s="210"/>
      <c r="T14" s="211"/>
      <c r="U14" s="212"/>
      <c r="V14" s="210"/>
      <c r="W14" s="210"/>
      <c r="X14" s="213"/>
      <c r="Y14" s="516">
        <f t="shared" ref="Y14:Y19" si="9">IFERROR(SUM(F14:X14),"")</f>
        <v>0</v>
      </c>
      <c r="Z14" s="177">
        <f t="shared" si="2"/>
        <v>92</v>
      </c>
      <c r="AA14" s="68" t="str">
        <f t="shared" si="3"/>
        <v/>
      </c>
      <c r="AB14" s="68" t="str">
        <f t="shared" si="4"/>
        <v/>
      </c>
      <c r="AC14" s="68" t="str">
        <f t="shared" si="5"/>
        <v/>
      </c>
      <c r="AD14" s="78"/>
      <c r="AE14" s="68" t="str">
        <f t="shared" si="6"/>
        <v/>
      </c>
      <c r="AF14" s="68" t="str">
        <f t="shared" si="7"/>
        <v/>
      </c>
      <c r="AG14" s="68" t="str">
        <f t="shared" si="8"/>
        <v/>
      </c>
      <c r="AH14" s="79"/>
    </row>
    <row r="15" spans="1:34" ht="18" customHeight="1" x14ac:dyDescent="0.25">
      <c r="A15" s="174">
        <f t="shared" si="0"/>
        <v>9</v>
      </c>
      <c r="B15" s="219"/>
      <c r="C15" s="220"/>
      <c r="D15" s="221"/>
      <c r="E15" s="222"/>
      <c r="F15" s="223"/>
      <c r="G15" s="206"/>
      <c r="H15" s="206"/>
      <c r="I15" s="206"/>
      <c r="J15" s="206"/>
      <c r="K15" s="224"/>
      <c r="L15" s="216"/>
      <c r="M15" s="225"/>
      <c r="N15" s="218"/>
      <c r="O15" s="218"/>
      <c r="P15" s="210"/>
      <c r="Q15" s="210"/>
      <c r="R15" s="210"/>
      <c r="S15" s="210"/>
      <c r="T15" s="211"/>
      <c r="U15" s="212"/>
      <c r="V15" s="210"/>
      <c r="W15" s="210"/>
      <c r="X15" s="213"/>
      <c r="Y15" s="516">
        <f t="shared" si="9"/>
        <v>0</v>
      </c>
      <c r="Z15" s="177">
        <f t="shared" si="2"/>
        <v>92</v>
      </c>
      <c r="AA15" s="68" t="str">
        <f t="shared" si="3"/>
        <v/>
      </c>
      <c r="AB15" s="68" t="str">
        <f t="shared" si="4"/>
        <v/>
      </c>
      <c r="AC15" s="68" t="str">
        <f t="shared" si="5"/>
        <v/>
      </c>
      <c r="AD15" s="78"/>
      <c r="AE15" s="68" t="str">
        <f t="shared" si="6"/>
        <v/>
      </c>
      <c r="AF15" s="68" t="str">
        <f t="shared" si="7"/>
        <v/>
      </c>
      <c r="AG15" s="68" t="str">
        <f t="shared" si="8"/>
        <v/>
      </c>
      <c r="AH15" s="79"/>
    </row>
    <row r="16" spans="1:34" ht="18" customHeight="1" x14ac:dyDescent="0.25">
      <c r="A16" s="174">
        <f t="shared" ref="A16:A19" si="10">RANK(Y16,$Y$6:$Y$19,0)</f>
        <v>9</v>
      </c>
      <c r="B16" s="226"/>
      <c r="C16" s="227"/>
      <c r="D16" s="228"/>
      <c r="E16" s="229"/>
      <c r="F16" s="230"/>
      <c r="G16" s="231"/>
      <c r="H16" s="231"/>
      <c r="I16" s="231"/>
      <c r="J16" s="231"/>
      <c r="K16" s="232"/>
      <c r="L16" s="233"/>
      <c r="M16" s="234"/>
      <c r="N16" s="235"/>
      <c r="O16" s="234"/>
      <c r="P16" s="236"/>
      <c r="Q16" s="236"/>
      <c r="R16" s="236"/>
      <c r="S16" s="236"/>
      <c r="T16" s="237"/>
      <c r="U16" s="238"/>
      <c r="V16" s="236"/>
      <c r="W16" s="236"/>
      <c r="X16" s="239"/>
      <c r="Y16" s="516">
        <f t="shared" si="9"/>
        <v>0</v>
      </c>
      <c r="Z16" s="177">
        <f t="shared" si="2"/>
        <v>92</v>
      </c>
      <c r="AA16" s="68" t="str">
        <f t="shared" si="3"/>
        <v/>
      </c>
      <c r="AB16" s="68" t="str">
        <f t="shared" si="4"/>
        <v/>
      </c>
      <c r="AC16" s="68" t="str">
        <f t="shared" si="5"/>
        <v/>
      </c>
      <c r="AD16" s="78"/>
      <c r="AE16" s="68" t="str">
        <f t="shared" si="6"/>
        <v/>
      </c>
      <c r="AF16" s="68" t="str">
        <f t="shared" si="7"/>
        <v/>
      </c>
      <c r="AG16" s="68" t="str">
        <f t="shared" si="8"/>
        <v/>
      </c>
      <c r="AH16" s="79"/>
    </row>
    <row r="17" spans="1:34" ht="18" customHeight="1" x14ac:dyDescent="0.25">
      <c r="A17" s="174">
        <f t="shared" si="10"/>
        <v>9</v>
      </c>
      <c r="B17" s="240"/>
      <c r="C17" s="241"/>
      <c r="D17" s="242"/>
      <c r="E17" s="243"/>
      <c r="F17" s="244"/>
      <c r="G17" s="206"/>
      <c r="H17" s="206"/>
      <c r="I17" s="206"/>
      <c r="J17" s="206"/>
      <c r="K17" s="215"/>
      <c r="L17" s="216"/>
      <c r="M17" s="217"/>
      <c r="N17" s="218"/>
      <c r="O17" s="218"/>
      <c r="P17" s="210"/>
      <c r="Q17" s="210"/>
      <c r="R17" s="210"/>
      <c r="S17" s="210"/>
      <c r="T17" s="211"/>
      <c r="U17" s="212"/>
      <c r="V17" s="210"/>
      <c r="W17" s="210"/>
      <c r="X17" s="213"/>
      <c r="Y17" s="516">
        <f t="shared" si="9"/>
        <v>0</v>
      </c>
      <c r="Z17" s="177">
        <f t="shared" si="2"/>
        <v>92</v>
      </c>
      <c r="AA17" s="68" t="str">
        <f t="shared" si="3"/>
        <v/>
      </c>
      <c r="AB17" s="68" t="str">
        <f t="shared" si="4"/>
        <v/>
      </c>
      <c r="AC17" s="68" t="str">
        <f t="shared" si="5"/>
        <v/>
      </c>
      <c r="AD17" s="78"/>
      <c r="AE17" s="68" t="str">
        <f t="shared" si="6"/>
        <v/>
      </c>
      <c r="AF17" s="68" t="str">
        <f t="shared" si="7"/>
        <v/>
      </c>
      <c r="AG17" s="68" t="str">
        <f t="shared" si="8"/>
        <v/>
      </c>
      <c r="AH17" s="79"/>
    </row>
    <row r="18" spans="1:34" ht="18" customHeight="1" x14ac:dyDescent="0.25">
      <c r="A18" s="174">
        <f t="shared" si="10"/>
        <v>9</v>
      </c>
      <c r="B18" s="226"/>
      <c r="C18" s="227"/>
      <c r="D18" s="228"/>
      <c r="E18" s="229"/>
      <c r="F18" s="230"/>
      <c r="G18" s="231"/>
      <c r="H18" s="231"/>
      <c r="I18" s="231"/>
      <c r="J18" s="231"/>
      <c r="K18" s="245"/>
      <c r="L18" s="233"/>
      <c r="M18" s="246"/>
      <c r="N18" s="235"/>
      <c r="O18" s="234"/>
      <c r="P18" s="236"/>
      <c r="Q18" s="236"/>
      <c r="R18" s="236"/>
      <c r="S18" s="236"/>
      <c r="T18" s="237"/>
      <c r="U18" s="238"/>
      <c r="V18" s="236"/>
      <c r="W18" s="236"/>
      <c r="X18" s="239"/>
      <c r="Y18" s="516">
        <f t="shared" si="9"/>
        <v>0</v>
      </c>
      <c r="Z18" s="177">
        <f t="shared" si="2"/>
        <v>92</v>
      </c>
      <c r="AA18" s="68" t="str">
        <f t="shared" si="3"/>
        <v/>
      </c>
      <c r="AB18" s="68" t="str">
        <f t="shared" si="4"/>
        <v/>
      </c>
      <c r="AC18" s="68" t="str">
        <f t="shared" si="5"/>
        <v/>
      </c>
      <c r="AD18" s="78"/>
      <c r="AE18" s="68" t="str">
        <f t="shared" si="6"/>
        <v/>
      </c>
      <c r="AF18" s="68" t="str">
        <f t="shared" si="7"/>
        <v/>
      </c>
      <c r="AG18" s="68" t="str">
        <f t="shared" si="8"/>
        <v/>
      </c>
      <c r="AH18" s="79"/>
    </row>
    <row r="19" spans="1:34" ht="18" customHeight="1" thickBot="1" x14ac:dyDescent="0.3">
      <c r="A19" s="176">
        <f t="shared" si="10"/>
        <v>9</v>
      </c>
      <c r="B19" s="247"/>
      <c r="C19" s="248"/>
      <c r="D19" s="249"/>
      <c r="E19" s="250"/>
      <c r="F19" s="251"/>
      <c r="G19" s="252"/>
      <c r="H19" s="252"/>
      <c r="I19" s="252"/>
      <c r="J19" s="252"/>
      <c r="K19" s="253"/>
      <c r="L19" s="254"/>
      <c r="M19" s="255"/>
      <c r="N19" s="256"/>
      <c r="O19" s="255"/>
      <c r="P19" s="257"/>
      <c r="Q19" s="257"/>
      <c r="R19" s="257"/>
      <c r="S19" s="257"/>
      <c r="T19" s="258"/>
      <c r="U19" s="259"/>
      <c r="V19" s="257"/>
      <c r="W19" s="257"/>
      <c r="X19" s="260"/>
      <c r="Y19" s="518">
        <f t="shared" si="9"/>
        <v>0</v>
      </c>
      <c r="Z19" s="177">
        <f t="shared" si="2"/>
        <v>92</v>
      </c>
      <c r="AA19" s="68" t="str">
        <f t="shared" si="3"/>
        <v/>
      </c>
      <c r="AB19" s="68" t="str">
        <f t="shared" si="4"/>
        <v/>
      </c>
      <c r="AC19" s="68" t="str">
        <f t="shared" si="5"/>
        <v/>
      </c>
      <c r="AD19" s="78"/>
      <c r="AE19" s="68" t="str">
        <f t="shared" si="6"/>
        <v/>
      </c>
      <c r="AF19" s="68" t="str">
        <f t="shared" si="7"/>
        <v/>
      </c>
      <c r="AG19" s="68" t="str">
        <f t="shared" si="8"/>
        <v/>
      </c>
      <c r="AH19" s="79"/>
    </row>
    <row r="20" spans="1:34" ht="18" customHeight="1" x14ac:dyDescent="0.25">
      <c r="Z20" s="35" t="str">
        <f t="shared" si="2"/>
        <v/>
      </c>
      <c r="AA20" s="25" t="str">
        <f t="shared" si="3"/>
        <v/>
      </c>
      <c r="AB20" s="25" t="str">
        <f t="shared" si="4"/>
        <v/>
      </c>
      <c r="AC20" s="25" t="str">
        <f t="shared" si="5"/>
        <v/>
      </c>
      <c r="AD20" s="4"/>
      <c r="AE20" s="25" t="str">
        <f t="shared" si="6"/>
        <v/>
      </c>
      <c r="AF20" s="25" t="str">
        <f t="shared" si="7"/>
        <v/>
      </c>
      <c r="AG20" s="25" t="str">
        <f t="shared" si="8"/>
        <v/>
      </c>
    </row>
  </sheetData>
  <sheetProtection formatColumns="0" formatRows="0" insertColumns="0" insertRows="0" deleteColumns="0" deleteRows="0" selectLockedCells="1" sort="0" autoFilter="0"/>
  <sortState ref="B6:Y13">
    <sortCondition descending="1" ref="Y6:Y13"/>
  </sortState>
  <mergeCells count="9">
    <mergeCell ref="AA5:AC5"/>
    <mergeCell ref="AE5:AG5"/>
    <mergeCell ref="A1:Z2"/>
    <mergeCell ref="A3:E4"/>
    <mergeCell ref="Y3:Y5"/>
    <mergeCell ref="Z3:Z5"/>
    <mergeCell ref="F3:K3"/>
    <mergeCell ref="L3:T3"/>
    <mergeCell ref="U3:X3"/>
  </mergeCells>
  <conditionalFormatting sqref="E3:E65515">
    <cfRule type="cellIs" dxfId="63" priority="2" stopIfTrue="1" operator="equal">
      <formula>"D"</formula>
    </cfRule>
  </conditionalFormatting>
  <conditionalFormatting sqref="F5">
    <cfRule type="cellIs" dxfId="62" priority="1" stopIfTrue="1" operator="equal">
      <formula>"D"</formula>
    </cfRule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0"/>
  <sheetViews>
    <sheetView zoomScale="90" zoomScaleNormal="90" workbookViewId="0">
      <selection activeCell="L15" sqref="L15"/>
    </sheetView>
  </sheetViews>
  <sheetFormatPr baseColWidth="10" defaultRowHeight="13.2" x14ac:dyDescent="0.25"/>
  <cols>
    <col min="1" max="2" width="3.33203125" bestFit="1" customWidth="1"/>
    <col min="3" max="3" width="5.77734375" customWidth="1"/>
    <col min="4" max="4" width="23" customWidth="1"/>
    <col min="5" max="5" width="20.77734375" customWidth="1"/>
    <col min="6" max="6" width="26.5546875" customWidth="1"/>
    <col min="7" max="7" width="6.77734375" customWidth="1"/>
    <col min="8" max="30" width="5.77734375" customWidth="1"/>
    <col min="31" max="37" width="5.77734375" hidden="1" customWidth="1"/>
  </cols>
  <sheetData>
    <row r="1" spans="1:38" ht="19.95" customHeight="1" x14ac:dyDescent="0.25">
      <c r="A1" s="722" t="s">
        <v>232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4"/>
      <c r="AE1" s="4"/>
      <c r="AF1" s="4"/>
      <c r="AG1" s="4"/>
      <c r="AH1" s="4"/>
      <c r="AI1" s="4"/>
      <c r="AJ1" s="4"/>
      <c r="AK1" s="4"/>
      <c r="AL1" s="4"/>
    </row>
    <row r="2" spans="1:38" ht="19.95" customHeight="1" x14ac:dyDescent="0.25">
      <c r="A2" s="725"/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26"/>
      <c r="AA2" s="726"/>
      <c r="AB2" s="726"/>
      <c r="AC2" s="726"/>
      <c r="AD2" s="727"/>
      <c r="AE2" s="4"/>
      <c r="AF2" s="4"/>
      <c r="AG2" s="4"/>
      <c r="AH2" s="4"/>
      <c r="AI2" s="4"/>
      <c r="AJ2" s="4"/>
      <c r="AK2" s="4"/>
      <c r="AL2" s="4"/>
    </row>
    <row r="3" spans="1:38" ht="13.2" customHeight="1" x14ac:dyDescent="0.25">
      <c r="A3" s="728"/>
      <c r="B3" s="728"/>
      <c r="C3" s="728"/>
      <c r="D3" s="728"/>
      <c r="E3" s="728"/>
      <c r="F3" s="728"/>
      <c r="G3" s="729"/>
      <c r="H3" s="713" t="s">
        <v>114</v>
      </c>
      <c r="I3" s="714"/>
      <c r="J3" s="714"/>
      <c r="K3" s="714"/>
      <c r="L3" s="714"/>
      <c r="M3" s="715"/>
      <c r="N3" s="716" t="s">
        <v>115</v>
      </c>
      <c r="O3" s="717"/>
      <c r="P3" s="717"/>
      <c r="Q3" s="717"/>
      <c r="R3" s="717"/>
      <c r="S3" s="717"/>
      <c r="T3" s="717"/>
      <c r="U3" s="717"/>
      <c r="V3" s="717"/>
      <c r="W3" s="718"/>
      <c r="X3" s="719" t="s">
        <v>188</v>
      </c>
      <c r="Y3" s="720"/>
      <c r="Z3" s="720"/>
      <c r="AA3" s="720"/>
      <c r="AB3" s="720"/>
      <c r="AC3" s="730" t="s">
        <v>116</v>
      </c>
      <c r="AD3" s="732" t="s">
        <v>156</v>
      </c>
      <c r="AE3" s="4"/>
      <c r="AF3" s="4"/>
      <c r="AG3" s="4"/>
      <c r="AH3" s="4"/>
      <c r="AI3" s="4"/>
      <c r="AJ3" s="4"/>
      <c r="AK3" s="4"/>
      <c r="AL3" s="4"/>
    </row>
    <row r="4" spans="1:38" ht="120" customHeight="1" x14ac:dyDescent="0.25">
      <c r="A4" s="728"/>
      <c r="B4" s="728"/>
      <c r="C4" s="728"/>
      <c r="D4" s="728"/>
      <c r="E4" s="728"/>
      <c r="F4" s="728"/>
      <c r="G4" s="729"/>
      <c r="H4" s="459" t="s">
        <v>181</v>
      </c>
      <c r="I4" s="460" t="s">
        <v>162</v>
      </c>
      <c r="J4" s="460" t="s">
        <v>183</v>
      </c>
      <c r="K4" s="464" t="s">
        <v>189</v>
      </c>
      <c r="L4" s="460" t="s">
        <v>173</v>
      </c>
      <c r="M4" s="473" t="s">
        <v>177</v>
      </c>
      <c r="N4" s="181" t="s">
        <v>185</v>
      </c>
      <c r="O4" s="182" t="s">
        <v>146</v>
      </c>
      <c r="P4" s="183" t="s">
        <v>166</v>
      </c>
      <c r="Q4" s="183" t="s">
        <v>148</v>
      </c>
      <c r="R4" s="183" t="s">
        <v>147</v>
      </c>
      <c r="S4" s="183" t="s">
        <v>186</v>
      </c>
      <c r="T4" s="184" t="s">
        <v>117</v>
      </c>
      <c r="U4" s="183" t="s">
        <v>172</v>
      </c>
      <c r="V4" s="185" t="s">
        <v>187</v>
      </c>
      <c r="W4" s="186" t="s">
        <v>178</v>
      </c>
      <c r="X4" s="187" t="s">
        <v>227</v>
      </c>
      <c r="Y4" s="188" t="s">
        <v>228</v>
      </c>
      <c r="Z4" s="352" t="s">
        <v>190</v>
      </c>
      <c r="AA4" s="188" t="s">
        <v>229</v>
      </c>
      <c r="AB4" s="188" t="s">
        <v>230</v>
      </c>
      <c r="AC4" s="731"/>
      <c r="AD4" s="732"/>
      <c r="AE4" s="4"/>
      <c r="AF4" s="4"/>
      <c r="AG4" s="4"/>
      <c r="AH4" s="4"/>
      <c r="AI4" s="4"/>
      <c r="AJ4" s="4"/>
      <c r="AK4" s="4"/>
      <c r="AL4" s="4"/>
    </row>
    <row r="5" spans="1:38" ht="60" customHeight="1" x14ac:dyDescent="0.25">
      <c r="A5" s="353" t="s">
        <v>167</v>
      </c>
      <c r="B5" s="354" t="s">
        <v>168</v>
      </c>
      <c r="C5" s="355" t="s">
        <v>169</v>
      </c>
      <c r="D5" s="167" t="s">
        <v>118</v>
      </c>
      <c r="E5" s="167" t="s">
        <v>119</v>
      </c>
      <c r="F5" s="167" t="s">
        <v>120</v>
      </c>
      <c r="G5" s="356" t="s">
        <v>134</v>
      </c>
      <c r="H5" s="461">
        <v>46103</v>
      </c>
      <c r="I5" s="462">
        <v>46131</v>
      </c>
      <c r="J5" s="462">
        <v>46152</v>
      </c>
      <c r="K5" s="197">
        <v>46166</v>
      </c>
      <c r="L5" s="462">
        <v>46264</v>
      </c>
      <c r="M5" s="474">
        <v>46271</v>
      </c>
      <c r="N5" s="357">
        <v>46137</v>
      </c>
      <c r="O5" s="358">
        <v>46138</v>
      </c>
      <c r="P5" s="197">
        <v>46145</v>
      </c>
      <c r="Q5" s="197">
        <v>46150</v>
      </c>
      <c r="R5" s="197">
        <v>46159</v>
      </c>
      <c r="S5" s="197">
        <v>46167</v>
      </c>
      <c r="T5" s="359">
        <v>46186</v>
      </c>
      <c r="U5" s="172">
        <v>46187</v>
      </c>
      <c r="V5" s="198">
        <v>46194</v>
      </c>
      <c r="W5" s="360">
        <v>45921</v>
      </c>
      <c r="X5" s="361">
        <v>46141</v>
      </c>
      <c r="Y5" s="362">
        <v>46155</v>
      </c>
      <c r="Z5" s="362">
        <v>46158</v>
      </c>
      <c r="AA5" s="362">
        <v>46169</v>
      </c>
      <c r="AB5" s="363">
        <v>46193</v>
      </c>
      <c r="AC5" s="731"/>
      <c r="AD5" s="732"/>
      <c r="AE5" s="721" t="s">
        <v>137</v>
      </c>
      <c r="AF5" s="721"/>
      <c r="AG5" s="721"/>
      <c r="AH5" s="24"/>
      <c r="AI5" s="721" t="s">
        <v>139</v>
      </c>
      <c r="AJ5" s="721"/>
      <c r="AK5" s="721"/>
      <c r="AL5" s="4"/>
    </row>
    <row r="6" spans="1:38" ht="18" customHeight="1" x14ac:dyDescent="0.25">
      <c r="A6" s="366">
        <f t="shared" ref="A6:A39" si="0">IFERROR(RANK(AI6,$AI$6:$AI$39,0),"")</f>
        <v>1</v>
      </c>
      <c r="B6" s="367" t="str">
        <f t="shared" ref="B6:B39" si="1">IFERROR(RANK(AE6,$AE$6:$AE$39,0),"")</f>
        <v/>
      </c>
      <c r="C6" s="368">
        <f t="shared" ref="C6:C18" si="2">RANK(AC6,$AC$6:$AC$39,0)</f>
        <v>1</v>
      </c>
      <c r="D6" s="560" t="s">
        <v>324</v>
      </c>
      <c r="E6" s="562" t="s">
        <v>325</v>
      </c>
      <c r="F6" s="563" t="s">
        <v>163</v>
      </c>
      <c r="G6" s="564" t="s">
        <v>194</v>
      </c>
      <c r="H6" s="565"/>
      <c r="I6" s="566">
        <v>35</v>
      </c>
      <c r="J6" s="566"/>
      <c r="K6" s="566"/>
      <c r="L6" s="566"/>
      <c r="M6" s="567"/>
      <c r="N6" s="643">
        <v>70</v>
      </c>
      <c r="O6" s="644">
        <v>70</v>
      </c>
      <c r="P6" s="566">
        <v>64</v>
      </c>
      <c r="Q6" s="566">
        <v>70</v>
      </c>
      <c r="R6" s="566"/>
      <c r="S6" s="566"/>
      <c r="T6" s="566"/>
      <c r="U6" s="566"/>
      <c r="V6" s="645"/>
      <c r="W6" s="646"/>
      <c r="X6" s="569">
        <v>70</v>
      </c>
      <c r="Y6" s="568"/>
      <c r="Z6" s="568"/>
      <c r="AA6" s="568"/>
      <c r="AB6" s="568"/>
      <c r="AC6" s="478">
        <f t="shared" ref="AC6:AC32" si="3">IFERROR(SUM(H6:AB6),"")</f>
        <v>379</v>
      </c>
      <c r="AD6" s="375">
        <f t="shared" ref="AD6:AD39" si="4">IF(C6&lt;&gt;"",100-IF(C6&lt;55,1*(C6-1),30)-IF(C6&gt;55,(C6-1)*1,0),"")</f>
        <v>100</v>
      </c>
      <c r="AE6" s="364" t="str">
        <f t="shared" ref="AE6:AE39" si="5">IF($G6="D",$AD6,"")</f>
        <v/>
      </c>
      <c r="AF6" s="364" t="str">
        <f t="shared" ref="AF6:AF39" si="6">IF($G6="D",$F6,"")</f>
        <v/>
      </c>
      <c r="AG6" s="364" t="str">
        <f t="shared" ref="AG6:AG39" si="7">IF($G6="D",$AD6,"")</f>
        <v/>
      </c>
      <c r="AH6" s="78"/>
      <c r="AI6" s="364">
        <f t="shared" ref="AI6:AI39" si="8">IF($G6="H",$AD6,"")</f>
        <v>100</v>
      </c>
      <c r="AJ6" s="364" t="str">
        <f t="shared" ref="AJ6:AJ39" si="9">IF($G6="H",$F6,"")</f>
        <v>UC 1920 Vendenheim</v>
      </c>
      <c r="AK6" s="364">
        <f t="shared" ref="AK6:AK39" si="10">IF($G6="H",$AD6,"")</f>
        <v>100</v>
      </c>
      <c r="AL6" s="78"/>
    </row>
    <row r="7" spans="1:38" ht="18" customHeight="1" x14ac:dyDescent="0.25">
      <c r="A7" s="369" t="str">
        <f t="shared" si="0"/>
        <v/>
      </c>
      <c r="B7" s="370">
        <f t="shared" si="1"/>
        <v>1</v>
      </c>
      <c r="C7" s="371">
        <f t="shared" si="2"/>
        <v>2</v>
      </c>
      <c r="D7" s="561" t="s">
        <v>288</v>
      </c>
      <c r="E7" s="262" t="s">
        <v>289</v>
      </c>
      <c r="F7" s="263" t="s">
        <v>163</v>
      </c>
      <c r="G7" s="264" t="s">
        <v>210</v>
      </c>
      <c r="H7" s="555">
        <v>35</v>
      </c>
      <c r="I7" s="265">
        <v>28</v>
      </c>
      <c r="J7" s="265"/>
      <c r="K7" s="265"/>
      <c r="L7" s="265"/>
      <c r="M7" s="556"/>
      <c r="N7" s="647"/>
      <c r="O7" s="484">
        <v>64</v>
      </c>
      <c r="P7" s="484">
        <v>70</v>
      </c>
      <c r="Q7" s="265">
        <v>60</v>
      </c>
      <c r="R7" s="265"/>
      <c r="S7" s="265"/>
      <c r="T7" s="265"/>
      <c r="U7" s="265"/>
      <c r="V7" s="592"/>
      <c r="W7" s="648"/>
      <c r="X7" s="570">
        <v>64</v>
      </c>
      <c r="Y7" s="268"/>
      <c r="Z7" s="268"/>
      <c r="AA7" s="268"/>
      <c r="AB7" s="268"/>
      <c r="AC7" s="479">
        <f t="shared" si="3"/>
        <v>321</v>
      </c>
      <c r="AD7" s="376">
        <f t="shared" si="4"/>
        <v>99</v>
      </c>
      <c r="AE7" s="364">
        <f t="shared" si="5"/>
        <v>99</v>
      </c>
      <c r="AF7" s="364" t="str">
        <f t="shared" si="6"/>
        <v>UC 1920 Vendenheim</v>
      </c>
      <c r="AG7" s="364">
        <f t="shared" si="7"/>
        <v>99</v>
      </c>
      <c r="AH7" s="78"/>
      <c r="AI7" s="364" t="str">
        <f t="shared" si="8"/>
        <v/>
      </c>
      <c r="AJ7" s="364" t="str">
        <f t="shared" si="9"/>
        <v/>
      </c>
      <c r="AK7" s="364" t="str">
        <f t="shared" si="10"/>
        <v/>
      </c>
      <c r="AL7" s="78"/>
    </row>
    <row r="8" spans="1:38" ht="18" customHeight="1" x14ac:dyDescent="0.25">
      <c r="A8" s="369">
        <f t="shared" si="0"/>
        <v>2</v>
      </c>
      <c r="B8" s="370" t="str">
        <f t="shared" si="1"/>
        <v/>
      </c>
      <c r="C8" s="371">
        <f t="shared" si="2"/>
        <v>3</v>
      </c>
      <c r="D8" s="312" t="s">
        <v>328</v>
      </c>
      <c r="E8" s="313" t="s">
        <v>329</v>
      </c>
      <c r="F8" s="314" t="s">
        <v>122</v>
      </c>
      <c r="G8" s="96" t="s">
        <v>194</v>
      </c>
      <c r="H8" s="330"/>
      <c r="I8" s="316">
        <v>25</v>
      </c>
      <c r="J8" s="316"/>
      <c r="K8" s="316"/>
      <c r="L8" s="316"/>
      <c r="M8" s="323"/>
      <c r="N8" s="649">
        <v>60</v>
      </c>
      <c r="O8" s="444">
        <v>60</v>
      </c>
      <c r="P8" s="316">
        <v>52</v>
      </c>
      <c r="Q8" s="316">
        <v>52</v>
      </c>
      <c r="R8" s="316"/>
      <c r="S8" s="316"/>
      <c r="T8" s="316"/>
      <c r="U8" s="316"/>
      <c r="V8" s="591"/>
      <c r="W8" s="650"/>
      <c r="X8" s="324">
        <v>56</v>
      </c>
      <c r="Y8" s="322"/>
      <c r="Z8" s="322"/>
      <c r="AA8" s="322"/>
      <c r="AB8" s="322"/>
      <c r="AC8" s="479">
        <f t="shared" si="3"/>
        <v>305</v>
      </c>
      <c r="AD8" s="376">
        <f t="shared" si="4"/>
        <v>98</v>
      </c>
      <c r="AE8" s="364" t="str">
        <f t="shared" si="5"/>
        <v/>
      </c>
      <c r="AF8" s="364" t="str">
        <f t="shared" si="6"/>
        <v/>
      </c>
      <c r="AG8" s="364" t="str">
        <f t="shared" si="7"/>
        <v/>
      </c>
      <c r="AH8" s="78"/>
      <c r="AI8" s="364">
        <f t="shared" si="8"/>
        <v>98</v>
      </c>
      <c r="AJ8" s="364" t="str">
        <f t="shared" si="9"/>
        <v>VC Eckwersheim</v>
      </c>
      <c r="AK8" s="364">
        <f t="shared" si="10"/>
        <v>98</v>
      </c>
      <c r="AL8" s="78"/>
    </row>
    <row r="9" spans="1:38" ht="18" customHeight="1" x14ac:dyDescent="0.25">
      <c r="A9" s="369" t="str">
        <f t="shared" si="0"/>
        <v/>
      </c>
      <c r="B9" s="370">
        <f t="shared" si="1"/>
        <v>2</v>
      </c>
      <c r="C9" s="371">
        <f t="shared" si="2"/>
        <v>4</v>
      </c>
      <c r="D9" s="559" t="s">
        <v>330</v>
      </c>
      <c r="E9" s="281" t="s">
        <v>331</v>
      </c>
      <c r="F9" s="131" t="s">
        <v>149</v>
      </c>
      <c r="G9" s="132" t="s">
        <v>210</v>
      </c>
      <c r="H9" s="326"/>
      <c r="I9" s="284">
        <v>23</v>
      </c>
      <c r="J9" s="284"/>
      <c r="K9" s="284"/>
      <c r="L9" s="284"/>
      <c r="M9" s="285"/>
      <c r="N9" s="651">
        <v>48</v>
      </c>
      <c r="O9" s="422">
        <v>50</v>
      </c>
      <c r="P9" s="284">
        <v>50</v>
      </c>
      <c r="Q9" s="284">
        <v>38</v>
      </c>
      <c r="R9" s="284"/>
      <c r="S9" s="284"/>
      <c r="T9" s="284"/>
      <c r="U9" s="284"/>
      <c r="V9" s="589"/>
      <c r="W9" s="652"/>
      <c r="X9" s="291"/>
      <c r="Y9" s="289"/>
      <c r="Z9" s="289"/>
      <c r="AA9" s="289"/>
      <c r="AB9" s="289"/>
      <c r="AC9" s="479">
        <f t="shared" si="3"/>
        <v>209</v>
      </c>
      <c r="AD9" s="376">
        <f t="shared" si="4"/>
        <v>97</v>
      </c>
      <c r="AE9" s="364">
        <f t="shared" si="5"/>
        <v>97</v>
      </c>
      <c r="AF9" s="364" t="str">
        <f t="shared" si="6"/>
        <v>AS La Steigeoise</v>
      </c>
      <c r="AG9" s="364">
        <f t="shared" si="7"/>
        <v>97</v>
      </c>
      <c r="AH9" s="78"/>
      <c r="AI9" s="364" t="str">
        <f t="shared" si="8"/>
        <v/>
      </c>
      <c r="AJ9" s="364" t="str">
        <f t="shared" si="9"/>
        <v/>
      </c>
      <c r="AK9" s="364" t="str">
        <f t="shared" si="10"/>
        <v/>
      </c>
      <c r="AL9" s="78"/>
    </row>
    <row r="10" spans="1:38" ht="18" customHeight="1" x14ac:dyDescent="0.25">
      <c r="A10" s="369" t="str">
        <f t="shared" si="0"/>
        <v/>
      </c>
      <c r="B10" s="370">
        <f t="shared" si="1"/>
        <v>3</v>
      </c>
      <c r="C10" s="371">
        <f t="shared" si="2"/>
        <v>5</v>
      </c>
      <c r="D10" s="299" t="s">
        <v>296</v>
      </c>
      <c r="E10" s="300" t="s">
        <v>297</v>
      </c>
      <c r="F10" s="81" t="s">
        <v>158</v>
      </c>
      <c r="G10" s="301" t="s">
        <v>210</v>
      </c>
      <c r="H10" s="302">
        <v>23</v>
      </c>
      <c r="I10" s="303">
        <v>22</v>
      </c>
      <c r="J10" s="303"/>
      <c r="K10" s="303"/>
      <c r="L10" s="303"/>
      <c r="M10" s="304"/>
      <c r="N10" s="653"/>
      <c r="O10" s="418">
        <v>52</v>
      </c>
      <c r="P10" s="418">
        <v>60</v>
      </c>
      <c r="Q10" s="418">
        <v>46</v>
      </c>
      <c r="R10" s="303"/>
      <c r="S10" s="303"/>
      <c r="T10" s="303"/>
      <c r="U10" s="303"/>
      <c r="V10" s="590"/>
      <c r="W10" s="654"/>
      <c r="X10" s="310"/>
      <c r="Y10" s="308"/>
      <c r="Z10" s="308"/>
      <c r="AA10" s="308"/>
      <c r="AB10" s="308"/>
      <c r="AC10" s="479">
        <f t="shared" si="3"/>
        <v>203</v>
      </c>
      <c r="AD10" s="376">
        <f t="shared" si="4"/>
        <v>96</v>
      </c>
      <c r="AE10" s="364">
        <f t="shared" si="5"/>
        <v>96</v>
      </c>
      <c r="AF10" s="364" t="str">
        <f t="shared" si="6"/>
        <v>UC Haguenau</v>
      </c>
      <c r="AG10" s="364">
        <f t="shared" si="7"/>
        <v>96</v>
      </c>
      <c r="AH10" s="78"/>
      <c r="AI10" s="364" t="str">
        <f t="shared" si="8"/>
        <v/>
      </c>
      <c r="AJ10" s="364" t="str">
        <f t="shared" si="9"/>
        <v/>
      </c>
      <c r="AK10" s="364" t="str">
        <f t="shared" si="10"/>
        <v/>
      </c>
      <c r="AL10" s="78"/>
    </row>
    <row r="11" spans="1:38" ht="18" customHeight="1" x14ac:dyDescent="0.25">
      <c r="A11" s="369" t="str">
        <f t="shared" si="0"/>
        <v/>
      </c>
      <c r="B11" s="370">
        <f t="shared" si="1"/>
        <v>4</v>
      </c>
      <c r="C11" s="371">
        <f t="shared" si="2"/>
        <v>6</v>
      </c>
      <c r="D11" s="280" t="s">
        <v>288</v>
      </c>
      <c r="E11" s="281" t="s">
        <v>293</v>
      </c>
      <c r="F11" s="282" t="s">
        <v>123</v>
      </c>
      <c r="G11" s="283" t="s">
        <v>210</v>
      </c>
      <c r="H11" s="555">
        <v>25</v>
      </c>
      <c r="I11" s="284"/>
      <c r="J11" s="284"/>
      <c r="K11" s="284"/>
      <c r="L11" s="284"/>
      <c r="M11" s="285"/>
      <c r="N11" s="651">
        <v>50</v>
      </c>
      <c r="O11" s="422"/>
      <c r="P11" s="422">
        <v>44</v>
      </c>
      <c r="Q11" s="284">
        <v>48</v>
      </c>
      <c r="R11" s="284"/>
      <c r="S11" s="284"/>
      <c r="T11" s="284"/>
      <c r="U11" s="284"/>
      <c r="V11" s="589"/>
      <c r="W11" s="652"/>
      <c r="X11" s="291"/>
      <c r="Y11" s="289"/>
      <c r="Z11" s="289"/>
      <c r="AA11" s="289"/>
      <c r="AB11" s="289"/>
      <c r="AC11" s="479">
        <f t="shared" si="3"/>
        <v>167</v>
      </c>
      <c r="AD11" s="376">
        <f t="shared" si="4"/>
        <v>95</v>
      </c>
      <c r="AE11" s="364">
        <f t="shared" si="5"/>
        <v>95</v>
      </c>
      <c r="AF11" s="364" t="str">
        <f t="shared" si="6"/>
        <v>MJC Buhl</v>
      </c>
      <c r="AG11" s="364">
        <f t="shared" si="7"/>
        <v>95</v>
      </c>
      <c r="AH11" s="78"/>
      <c r="AI11" s="364" t="str">
        <f t="shared" si="8"/>
        <v/>
      </c>
      <c r="AJ11" s="364" t="str">
        <f t="shared" si="9"/>
        <v/>
      </c>
      <c r="AK11" s="364" t="str">
        <f t="shared" si="10"/>
        <v/>
      </c>
      <c r="AL11" s="78"/>
    </row>
    <row r="12" spans="1:38" ht="18" customHeight="1" x14ac:dyDescent="0.25">
      <c r="A12" s="369">
        <f t="shared" si="0"/>
        <v>3</v>
      </c>
      <c r="B12" s="370" t="str">
        <f t="shared" si="1"/>
        <v/>
      </c>
      <c r="C12" s="371">
        <f t="shared" si="2"/>
        <v>7</v>
      </c>
      <c r="D12" s="269" t="s">
        <v>291</v>
      </c>
      <c r="E12" s="270" t="s">
        <v>292</v>
      </c>
      <c r="F12" s="81" t="s">
        <v>149</v>
      </c>
      <c r="G12" s="82" t="s">
        <v>194</v>
      </c>
      <c r="H12" s="271">
        <v>26</v>
      </c>
      <c r="I12" s="272"/>
      <c r="J12" s="272"/>
      <c r="K12" s="272"/>
      <c r="L12" s="272"/>
      <c r="M12" s="273"/>
      <c r="N12" s="656"/>
      <c r="O12" s="415"/>
      <c r="P12" s="415">
        <v>56</v>
      </c>
      <c r="Q12" s="415">
        <v>44</v>
      </c>
      <c r="R12" s="272"/>
      <c r="S12" s="272"/>
      <c r="T12" s="272"/>
      <c r="U12" s="272"/>
      <c r="V12" s="588"/>
      <c r="W12" s="657"/>
      <c r="X12" s="279"/>
      <c r="Y12" s="277"/>
      <c r="Z12" s="277"/>
      <c r="AA12" s="277"/>
      <c r="AB12" s="277"/>
      <c r="AC12" s="479">
        <f t="shared" si="3"/>
        <v>126</v>
      </c>
      <c r="AD12" s="376">
        <f t="shared" si="4"/>
        <v>94</v>
      </c>
      <c r="AE12" s="364" t="str">
        <f t="shared" si="5"/>
        <v/>
      </c>
      <c r="AF12" s="364" t="str">
        <f t="shared" si="6"/>
        <v/>
      </c>
      <c r="AG12" s="364" t="str">
        <f t="shared" si="7"/>
        <v/>
      </c>
      <c r="AH12" s="78"/>
      <c r="AI12" s="364">
        <f t="shared" si="8"/>
        <v>94</v>
      </c>
      <c r="AJ12" s="364" t="str">
        <f t="shared" si="9"/>
        <v>AS La Steigeoise</v>
      </c>
      <c r="AK12" s="364">
        <f t="shared" si="10"/>
        <v>94</v>
      </c>
      <c r="AL12" s="78"/>
    </row>
    <row r="13" spans="1:38" ht="18" customHeight="1" x14ac:dyDescent="0.25">
      <c r="A13" s="369" t="str">
        <f t="shared" si="0"/>
        <v/>
      </c>
      <c r="B13" s="370">
        <f t="shared" si="1"/>
        <v>5</v>
      </c>
      <c r="C13" s="371">
        <f t="shared" si="2"/>
        <v>8</v>
      </c>
      <c r="D13" s="280" t="s">
        <v>272</v>
      </c>
      <c r="E13" s="281" t="s">
        <v>298</v>
      </c>
      <c r="F13" s="136" t="s">
        <v>155</v>
      </c>
      <c r="G13" s="132" t="s">
        <v>210</v>
      </c>
      <c r="H13" s="294">
        <v>22</v>
      </c>
      <c r="I13" s="284"/>
      <c r="J13" s="284"/>
      <c r="K13" s="284"/>
      <c r="L13" s="284"/>
      <c r="M13" s="285"/>
      <c r="N13" s="655">
        <v>46</v>
      </c>
      <c r="O13" s="422"/>
      <c r="P13" s="422">
        <v>48</v>
      </c>
      <c r="Q13" s="422"/>
      <c r="R13" s="284"/>
      <c r="S13" s="284"/>
      <c r="T13" s="284"/>
      <c r="U13" s="284"/>
      <c r="V13" s="589"/>
      <c r="W13" s="652"/>
      <c r="X13" s="291"/>
      <c r="Y13" s="289"/>
      <c r="Z13" s="289"/>
      <c r="AA13" s="289"/>
      <c r="AB13" s="289"/>
      <c r="AC13" s="479">
        <f t="shared" si="3"/>
        <v>116</v>
      </c>
      <c r="AD13" s="376">
        <f t="shared" si="4"/>
        <v>93</v>
      </c>
      <c r="AE13" s="364">
        <f t="shared" si="5"/>
        <v>93</v>
      </c>
      <c r="AF13" s="364" t="str">
        <f t="shared" si="6"/>
        <v>VC Sundgovia Altkirch</v>
      </c>
      <c r="AG13" s="364">
        <f t="shared" si="7"/>
        <v>93</v>
      </c>
      <c r="AH13" s="78"/>
      <c r="AI13" s="364" t="str">
        <f t="shared" si="8"/>
        <v/>
      </c>
      <c r="AJ13" s="364" t="str">
        <f t="shared" si="9"/>
        <v/>
      </c>
      <c r="AK13" s="364" t="str">
        <f t="shared" si="10"/>
        <v/>
      </c>
      <c r="AL13" s="78"/>
    </row>
    <row r="14" spans="1:38" ht="18" customHeight="1" x14ac:dyDescent="0.25">
      <c r="A14" s="369">
        <f t="shared" si="0"/>
        <v>4</v>
      </c>
      <c r="B14" s="370" t="str">
        <f t="shared" si="1"/>
        <v/>
      </c>
      <c r="C14" s="371">
        <f t="shared" si="2"/>
        <v>9</v>
      </c>
      <c r="D14" s="312" t="s">
        <v>365</v>
      </c>
      <c r="E14" s="313" t="s">
        <v>371</v>
      </c>
      <c r="F14" s="95" t="s">
        <v>122</v>
      </c>
      <c r="G14" s="96" t="s">
        <v>194</v>
      </c>
      <c r="H14" s="330"/>
      <c r="I14" s="316"/>
      <c r="J14" s="316"/>
      <c r="K14" s="316"/>
      <c r="L14" s="316"/>
      <c r="M14" s="317"/>
      <c r="N14" s="658"/>
      <c r="O14" s="316">
        <v>56</v>
      </c>
      <c r="P14" s="444"/>
      <c r="Q14" s="316">
        <v>56</v>
      </c>
      <c r="R14" s="316"/>
      <c r="S14" s="316"/>
      <c r="T14" s="316"/>
      <c r="U14" s="316"/>
      <c r="V14" s="591"/>
      <c r="W14" s="650"/>
      <c r="X14" s="324"/>
      <c r="Y14" s="322"/>
      <c r="Z14" s="322"/>
      <c r="AA14" s="322"/>
      <c r="AB14" s="322"/>
      <c r="AC14" s="479">
        <f t="shared" si="3"/>
        <v>112</v>
      </c>
      <c r="AD14" s="376">
        <f t="shared" si="4"/>
        <v>92</v>
      </c>
      <c r="AE14" s="364" t="str">
        <f t="shared" si="5"/>
        <v/>
      </c>
      <c r="AF14" s="364" t="str">
        <f t="shared" si="6"/>
        <v/>
      </c>
      <c r="AG14" s="364" t="str">
        <f t="shared" si="7"/>
        <v/>
      </c>
      <c r="AH14" s="78"/>
      <c r="AI14" s="364">
        <f t="shared" si="8"/>
        <v>92</v>
      </c>
      <c r="AJ14" s="364" t="str">
        <f t="shared" si="9"/>
        <v>VC Eckwersheim</v>
      </c>
      <c r="AK14" s="364">
        <f t="shared" si="10"/>
        <v>92</v>
      </c>
      <c r="AL14" s="78"/>
    </row>
    <row r="15" spans="1:38" ht="18" customHeight="1" x14ac:dyDescent="0.25">
      <c r="A15" s="369">
        <f t="shared" si="0"/>
        <v>5</v>
      </c>
      <c r="B15" s="370" t="str">
        <f t="shared" si="1"/>
        <v/>
      </c>
      <c r="C15" s="371">
        <f t="shared" si="2"/>
        <v>10</v>
      </c>
      <c r="D15" s="312" t="s">
        <v>394</v>
      </c>
      <c r="E15" s="313" t="s">
        <v>334</v>
      </c>
      <c r="F15" s="95" t="s">
        <v>163</v>
      </c>
      <c r="G15" s="96" t="s">
        <v>194</v>
      </c>
      <c r="H15" s="330"/>
      <c r="I15" s="316"/>
      <c r="J15" s="316"/>
      <c r="K15" s="316"/>
      <c r="L15" s="316"/>
      <c r="M15" s="323"/>
      <c r="N15" s="658"/>
      <c r="O15" s="316"/>
      <c r="P15" s="316"/>
      <c r="Q15" s="316">
        <v>50</v>
      </c>
      <c r="R15" s="316"/>
      <c r="S15" s="316"/>
      <c r="T15" s="316"/>
      <c r="U15" s="316"/>
      <c r="V15" s="591"/>
      <c r="W15" s="650"/>
      <c r="X15" s="324">
        <v>60</v>
      </c>
      <c r="Y15" s="322"/>
      <c r="Z15" s="322"/>
      <c r="AA15" s="322"/>
      <c r="AB15" s="322"/>
      <c r="AC15" s="479">
        <f t="shared" si="3"/>
        <v>110</v>
      </c>
      <c r="AD15" s="376">
        <f t="shared" si="4"/>
        <v>91</v>
      </c>
      <c r="AE15" s="364" t="str">
        <f t="shared" si="5"/>
        <v/>
      </c>
      <c r="AF15" s="364" t="str">
        <f t="shared" si="6"/>
        <v/>
      </c>
      <c r="AG15" s="364" t="str">
        <f t="shared" si="7"/>
        <v/>
      </c>
      <c r="AH15" s="78"/>
      <c r="AI15" s="364">
        <f t="shared" si="8"/>
        <v>91</v>
      </c>
      <c r="AJ15" s="364" t="str">
        <f t="shared" si="9"/>
        <v>UC 1920 Vendenheim</v>
      </c>
      <c r="AK15" s="364">
        <f t="shared" si="10"/>
        <v>91</v>
      </c>
      <c r="AL15" s="78"/>
    </row>
    <row r="16" spans="1:38" ht="18" customHeight="1" x14ac:dyDescent="0.25">
      <c r="A16" s="369">
        <f t="shared" si="0"/>
        <v>6</v>
      </c>
      <c r="B16" s="370" t="str">
        <f t="shared" si="1"/>
        <v/>
      </c>
      <c r="C16" s="371">
        <f t="shared" si="2"/>
        <v>11</v>
      </c>
      <c r="D16" s="299" t="s">
        <v>300</v>
      </c>
      <c r="E16" s="300" t="s">
        <v>301</v>
      </c>
      <c r="F16" s="325" t="s">
        <v>155</v>
      </c>
      <c r="G16" s="301" t="s">
        <v>194</v>
      </c>
      <c r="H16" s="302">
        <v>19</v>
      </c>
      <c r="I16" s="303"/>
      <c r="J16" s="303"/>
      <c r="K16" s="303"/>
      <c r="L16" s="303"/>
      <c r="M16" s="304"/>
      <c r="N16" s="653">
        <v>40</v>
      </c>
      <c r="O16" s="418"/>
      <c r="P16" s="418"/>
      <c r="Q16" s="303">
        <v>36</v>
      </c>
      <c r="R16" s="303"/>
      <c r="S16" s="303"/>
      <c r="T16" s="303"/>
      <c r="U16" s="303"/>
      <c r="V16" s="590"/>
      <c r="W16" s="654"/>
      <c r="X16" s="310"/>
      <c r="Y16" s="308"/>
      <c r="Z16" s="308"/>
      <c r="AA16" s="308"/>
      <c r="AB16" s="308"/>
      <c r="AC16" s="479">
        <f t="shared" si="3"/>
        <v>95</v>
      </c>
      <c r="AD16" s="376">
        <f t="shared" si="4"/>
        <v>90</v>
      </c>
      <c r="AE16" s="364" t="str">
        <f t="shared" si="5"/>
        <v/>
      </c>
      <c r="AF16" s="364" t="str">
        <f t="shared" si="6"/>
        <v/>
      </c>
      <c r="AG16" s="364" t="str">
        <f t="shared" si="7"/>
        <v/>
      </c>
      <c r="AH16" s="78"/>
      <c r="AI16" s="364">
        <f t="shared" si="8"/>
        <v>90</v>
      </c>
      <c r="AJ16" s="364" t="str">
        <f t="shared" si="9"/>
        <v>VC Sundgovia Altkirch</v>
      </c>
      <c r="AK16" s="364">
        <f t="shared" si="10"/>
        <v>90</v>
      </c>
      <c r="AL16" s="78"/>
    </row>
    <row r="17" spans="1:38" ht="18" customHeight="1" x14ac:dyDescent="0.25">
      <c r="A17" s="369">
        <f t="shared" si="0"/>
        <v>7</v>
      </c>
      <c r="B17" s="370" t="str">
        <f t="shared" si="1"/>
        <v/>
      </c>
      <c r="C17" s="371">
        <f t="shared" si="2"/>
        <v>12</v>
      </c>
      <c r="D17" s="312" t="s">
        <v>327</v>
      </c>
      <c r="E17" s="313" t="s">
        <v>267</v>
      </c>
      <c r="F17" s="95" t="s">
        <v>163</v>
      </c>
      <c r="G17" s="96" t="s">
        <v>194</v>
      </c>
      <c r="H17" s="315"/>
      <c r="I17" s="316">
        <v>30</v>
      </c>
      <c r="J17" s="316"/>
      <c r="K17" s="316"/>
      <c r="L17" s="316"/>
      <c r="M17" s="323"/>
      <c r="N17" s="649"/>
      <c r="O17" s="316"/>
      <c r="P17" s="316"/>
      <c r="Q17" s="444">
        <v>64</v>
      </c>
      <c r="R17" s="316"/>
      <c r="S17" s="316"/>
      <c r="T17" s="316"/>
      <c r="U17" s="316"/>
      <c r="V17" s="591"/>
      <c r="W17" s="650"/>
      <c r="X17" s="324"/>
      <c r="Y17" s="322"/>
      <c r="Z17" s="322"/>
      <c r="AA17" s="322"/>
      <c r="AB17" s="322"/>
      <c r="AC17" s="479">
        <f t="shared" si="3"/>
        <v>94</v>
      </c>
      <c r="AD17" s="376">
        <f t="shared" si="4"/>
        <v>89</v>
      </c>
      <c r="AE17" s="364" t="str">
        <f t="shared" si="5"/>
        <v/>
      </c>
      <c r="AF17" s="364" t="str">
        <f t="shared" si="6"/>
        <v/>
      </c>
      <c r="AG17" s="364" t="str">
        <f t="shared" si="7"/>
        <v/>
      </c>
      <c r="AH17" s="78"/>
      <c r="AI17" s="364">
        <f t="shared" si="8"/>
        <v>89</v>
      </c>
      <c r="AJ17" s="364" t="str">
        <f t="shared" si="9"/>
        <v>UC 1920 Vendenheim</v>
      </c>
      <c r="AK17" s="364">
        <f t="shared" si="10"/>
        <v>89</v>
      </c>
      <c r="AL17" s="78"/>
    </row>
    <row r="18" spans="1:38" ht="18" customHeight="1" x14ac:dyDescent="0.25">
      <c r="A18" s="369">
        <f t="shared" si="0"/>
        <v>8</v>
      </c>
      <c r="B18" s="370" t="str">
        <f t="shared" si="1"/>
        <v/>
      </c>
      <c r="C18" s="371">
        <f t="shared" si="2"/>
        <v>13</v>
      </c>
      <c r="D18" s="312" t="s">
        <v>288</v>
      </c>
      <c r="E18" s="313" t="s">
        <v>398</v>
      </c>
      <c r="F18" s="95" t="s">
        <v>122</v>
      </c>
      <c r="G18" s="96" t="s">
        <v>194</v>
      </c>
      <c r="H18" s="396"/>
      <c r="I18" s="321"/>
      <c r="J18" s="321"/>
      <c r="K18" s="321"/>
      <c r="L18" s="321"/>
      <c r="M18" s="323"/>
      <c r="N18" s="658"/>
      <c r="O18" s="316"/>
      <c r="P18" s="316"/>
      <c r="Q18" s="444">
        <v>40</v>
      </c>
      <c r="R18" s="316"/>
      <c r="S18" s="316"/>
      <c r="T18" s="316"/>
      <c r="U18" s="316"/>
      <c r="V18" s="591"/>
      <c r="W18" s="650"/>
      <c r="X18" s="324">
        <v>50</v>
      </c>
      <c r="Y18" s="322"/>
      <c r="Z18" s="322"/>
      <c r="AA18" s="322"/>
      <c r="AB18" s="322"/>
      <c r="AC18" s="479">
        <f t="shared" si="3"/>
        <v>90</v>
      </c>
      <c r="AD18" s="376">
        <f t="shared" si="4"/>
        <v>88</v>
      </c>
      <c r="AE18" s="364" t="str">
        <f t="shared" si="5"/>
        <v/>
      </c>
      <c r="AF18" s="364" t="str">
        <f t="shared" si="6"/>
        <v/>
      </c>
      <c r="AG18" s="364" t="str">
        <f t="shared" si="7"/>
        <v/>
      </c>
      <c r="AH18" s="78"/>
      <c r="AI18" s="364">
        <f t="shared" si="8"/>
        <v>88</v>
      </c>
      <c r="AJ18" s="364" t="str">
        <f t="shared" si="9"/>
        <v>VC Eckwersheim</v>
      </c>
      <c r="AK18" s="364">
        <f t="shared" si="10"/>
        <v>88</v>
      </c>
      <c r="AL18" s="78"/>
    </row>
    <row r="19" spans="1:38" ht="18" customHeight="1" x14ac:dyDescent="0.25">
      <c r="A19" s="369">
        <f t="shared" si="0"/>
        <v>9</v>
      </c>
      <c r="B19" s="370" t="str">
        <f t="shared" si="1"/>
        <v/>
      </c>
      <c r="C19" s="371">
        <f t="shared" ref="C19:C39" si="11">RANK(AC19,$AC$6:$AC$39,0)</f>
        <v>14</v>
      </c>
      <c r="D19" s="312" t="s">
        <v>299</v>
      </c>
      <c r="E19" s="313" t="s">
        <v>267</v>
      </c>
      <c r="F19" s="314" t="s">
        <v>155</v>
      </c>
      <c r="G19" s="96" t="s">
        <v>194</v>
      </c>
      <c r="H19" s="315">
        <v>21</v>
      </c>
      <c r="I19" s="316"/>
      <c r="J19" s="316"/>
      <c r="K19" s="316"/>
      <c r="L19" s="316"/>
      <c r="M19" s="317"/>
      <c r="N19" s="658">
        <v>38</v>
      </c>
      <c r="O19" s="659"/>
      <c r="P19" s="444"/>
      <c r="Q19" s="316"/>
      <c r="R19" s="316"/>
      <c r="S19" s="316"/>
      <c r="T19" s="316"/>
      <c r="U19" s="316"/>
      <c r="V19" s="591"/>
      <c r="W19" s="650"/>
      <c r="X19" s="324"/>
      <c r="Y19" s="322"/>
      <c r="Z19" s="322"/>
      <c r="AA19" s="322"/>
      <c r="AB19" s="322"/>
      <c r="AC19" s="479">
        <f t="shared" si="3"/>
        <v>59</v>
      </c>
      <c r="AD19" s="376">
        <f t="shared" si="4"/>
        <v>87</v>
      </c>
      <c r="AE19" s="364" t="str">
        <f t="shared" si="5"/>
        <v/>
      </c>
      <c r="AF19" s="364" t="str">
        <f t="shared" si="6"/>
        <v/>
      </c>
      <c r="AG19" s="364" t="str">
        <f t="shared" si="7"/>
        <v/>
      </c>
      <c r="AH19" s="78"/>
      <c r="AI19" s="364">
        <f t="shared" si="8"/>
        <v>87</v>
      </c>
      <c r="AJ19" s="364" t="str">
        <f t="shared" si="9"/>
        <v>VC Sundgovia Altkirch</v>
      </c>
      <c r="AK19" s="364">
        <f t="shared" si="10"/>
        <v>87</v>
      </c>
      <c r="AL19" s="78"/>
    </row>
    <row r="20" spans="1:38" ht="18" customHeight="1" x14ac:dyDescent="0.25">
      <c r="A20" s="369">
        <f t="shared" si="0"/>
        <v>10</v>
      </c>
      <c r="B20" s="370" t="str">
        <f t="shared" si="1"/>
        <v/>
      </c>
      <c r="C20" s="371">
        <f t="shared" si="11"/>
        <v>15</v>
      </c>
      <c r="D20" s="312" t="s">
        <v>386</v>
      </c>
      <c r="E20" s="313" t="s">
        <v>387</v>
      </c>
      <c r="F20" s="95" t="s">
        <v>123</v>
      </c>
      <c r="G20" s="96" t="s">
        <v>194</v>
      </c>
      <c r="H20" s="330"/>
      <c r="I20" s="316"/>
      <c r="J20" s="316"/>
      <c r="K20" s="316"/>
      <c r="L20" s="316"/>
      <c r="M20" s="323"/>
      <c r="N20" s="649">
        <v>56</v>
      </c>
      <c r="O20" s="316"/>
      <c r="P20" s="444"/>
      <c r="Q20" s="316"/>
      <c r="R20" s="316"/>
      <c r="S20" s="316"/>
      <c r="T20" s="316"/>
      <c r="U20" s="316"/>
      <c r="V20" s="591"/>
      <c r="W20" s="650"/>
      <c r="X20" s="324"/>
      <c r="Y20" s="322"/>
      <c r="Z20" s="322"/>
      <c r="AA20" s="322"/>
      <c r="AB20" s="322"/>
      <c r="AC20" s="479">
        <f t="shared" si="3"/>
        <v>56</v>
      </c>
      <c r="AD20" s="376">
        <f t="shared" si="4"/>
        <v>86</v>
      </c>
      <c r="AE20" s="364" t="str">
        <f t="shared" si="5"/>
        <v/>
      </c>
      <c r="AF20" s="364" t="str">
        <f t="shared" si="6"/>
        <v/>
      </c>
      <c r="AG20" s="364" t="str">
        <f t="shared" si="7"/>
        <v/>
      </c>
      <c r="AH20" s="78"/>
      <c r="AI20" s="364">
        <f t="shared" si="8"/>
        <v>86</v>
      </c>
      <c r="AJ20" s="364" t="str">
        <f t="shared" si="9"/>
        <v>MJC Buhl</v>
      </c>
      <c r="AK20" s="364">
        <f t="shared" si="10"/>
        <v>86</v>
      </c>
      <c r="AL20" s="78"/>
    </row>
    <row r="21" spans="1:38" ht="18" customHeight="1" x14ac:dyDescent="0.25">
      <c r="A21" s="369">
        <f t="shared" si="0"/>
        <v>11</v>
      </c>
      <c r="B21" s="370" t="str">
        <f t="shared" si="1"/>
        <v/>
      </c>
      <c r="C21" s="371">
        <f t="shared" si="11"/>
        <v>16</v>
      </c>
      <c r="D21" s="312" t="s">
        <v>388</v>
      </c>
      <c r="E21" s="313" t="s">
        <v>301</v>
      </c>
      <c r="F21" s="95" t="s">
        <v>121</v>
      </c>
      <c r="G21" s="96" t="s">
        <v>194</v>
      </c>
      <c r="H21" s="330"/>
      <c r="I21" s="316"/>
      <c r="J21" s="316"/>
      <c r="K21" s="316"/>
      <c r="L21" s="316"/>
      <c r="M21" s="323"/>
      <c r="N21" s="658">
        <v>52</v>
      </c>
      <c r="O21" s="316"/>
      <c r="P21" s="444"/>
      <c r="Q21" s="316"/>
      <c r="R21" s="316"/>
      <c r="S21" s="316"/>
      <c r="T21" s="316"/>
      <c r="U21" s="316"/>
      <c r="V21" s="591"/>
      <c r="W21" s="650"/>
      <c r="X21" s="324"/>
      <c r="Y21" s="322"/>
      <c r="Z21" s="322"/>
      <c r="AA21" s="322"/>
      <c r="AB21" s="322"/>
      <c r="AC21" s="479">
        <f t="shared" si="3"/>
        <v>52</v>
      </c>
      <c r="AD21" s="376">
        <f t="shared" si="4"/>
        <v>85</v>
      </c>
      <c r="AE21" s="364" t="str">
        <f t="shared" si="5"/>
        <v/>
      </c>
      <c r="AF21" s="364" t="str">
        <f t="shared" si="6"/>
        <v/>
      </c>
      <c r="AG21" s="364" t="str">
        <f t="shared" si="7"/>
        <v/>
      </c>
      <c r="AH21" s="78"/>
      <c r="AI21" s="364">
        <f t="shared" si="8"/>
        <v>85</v>
      </c>
      <c r="AJ21" s="364" t="str">
        <f t="shared" si="9"/>
        <v>VC Wittenheim</v>
      </c>
      <c r="AK21" s="364">
        <f t="shared" si="10"/>
        <v>85</v>
      </c>
      <c r="AL21" s="78"/>
    </row>
    <row r="22" spans="1:38" ht="18" customHeight="1" x14ac:dyDescent="0.25">
      <c r="A22" s="369">
        <f t="shared" si="0"/>
        <v>11</v>
      </c>
      <c r="B22" s="370" t="str">
        <f t="shared" si="1"/>
        <v/>
      </c>
      <c r="C22" s="371">
        <f t="shared" si="11"/>
        <v>16</v>
      </c>
      <c r="D22" s="312" t="s">
        <v>395</v>
      </c>
      <c r="E22" s="313" t="s">
        <v>396</v>
      </c>
      <c r="F22" s="95" t="s">
        <v>397</v>
      </c>
      <c r="G22" s="96" t="s">
        <v>194</v>
      </c>
      <c r="H22" s="315"/>
      <c r="I22" s="316"/>
      <c r="J22" s="316"/>
      <c r="K22" s="316"/>
      <c r="L22" s="316"/>
      <c r="M22" s="323"/>
      <c r="N22" s="658"/>
      <c r="O22" s="316"/>
      <c r="P22" s="316"/>
      <c r="Q22" s="444"/>
      <c r="R22" s="316"/>
      <c r="S22" s="316"/>
      <c r="T22" s="316"/>
      <c r="U22" s="316"/>
      <c r="V22" s="591"/>
      <c r="W22" s="650"/>
      <c r="X22" s="324">
        <v>52</v>
      </c>
      <c r="Y22" s="322"/>
      <c r="Z22" s="322"/>
      <c r="AA22" s="322"/>
      <c r="AB22" s="322"/>
      <c r="AC22" s="479">
        <f t="shared" si="3"/>
        <v>52</v>
      </c>
      <c r="AD22" s="376">
        <f t="shared" si="4"/>
        <v>85</v>
      </c>
      <c r="AE22" s="364" t="str">
        <f t="shared" si="5"/>
        <v/>
      </c>
      <c r="AF22" s="364" t="str">
        <f t="shared" si="6"/>
        <v/>
      </c>
      <c r="AG22" s="364" t="str">
        <f t="shared" si="7"/>
        <v/>
      </c>
      <c r="AH22" s="78"/>
      <c r="AI22" s="364">
        <f t="shared" si="8"/>
        <v>85</v>
      </c>
      <c r="AJ22" s="364" t="str">
        <f t="shared" si="9"/>
        <v>LA Pédale D'Alsace</v>
      </c>
      <c r="AK22" s="364">
        <f t="shared" si="10"/>
        <v>85</v>
      </c>
      <c r="AL22" s="78"/>
    </row>
    <row r="23" spans="1:38" ht="18" customHeight="1" x14ac:dyDescent="0.25">
      <c r="A23" s="369">
        <f t="shared" si="0"/>
        <v>13</v>
      </c>
      <c r="B23" s="370" t="str">
        <f t="shared" si="1"/>
        <v/>
      </c>
      <c r="C23" s="371">
        <f t="shared" si="11"/>
        <v>18</v>
      </c>
      <c r="D23" s="312" t="s">
        <v>406</v>
      </c>
      <c r="E23" s="313" t="s">
        <v>407</v>
      </c>
      <c r="F23" s="95" t="s">
        <v>149</v>
      </c>
      <c r="G23" s="96" t="s">
        <v>194</v>
      </c>
      <c r="H23" s="396"/>
      <c r="I23" s="321"/>
      <c r="J23" s="321"/>
      <c r="K23" s="321"/>
      <c r="L23" s="321"/>
      <c r="M23" s="323"/>
      <c r="N23" s="649"/>
      <c r="O23" s="316"/>
      <c r="P23" s="316">
        <v>46</v>
      </c>
      <c r="Q23" s="316"/>
      <c r="R23" s="316"/>
      <c r="S23" s="316"/>
      <c r="T23" s="316"/>
      <c r="U23" s="316"/>
      <c r="V23" s="591"/>
      <c r="W23" s="650"/>
      <c r="X23" s="324"/>
      <c r="Y23" s="322"/>
      <c r="Z23" s="322"/>
      <c r="AA23" s="322"/>
      <c r="AB23" s="322"/>
      <c r="AC23" s="479">
        <f t="shared" si="3"/>
        <v>46</v>
      </c>
      <c r="AD23" s="376">
        <f t="shared" si="4"/>
        <v>83</v>
      </c>
      <c r="AE23" s="364" t="str">
        <f t="shared" si="5"/>
        <v/>
      </c>
      <c r="AF23" s="364" t="str">
        <f t="shared" si="6"/>
        <v/>
      </c>
      <c r="AG23" s="364" t="str">
        <f t="shared" si="7"/>
        <v/>
      </c>
      <c r="AH23" s="78"/>
      <c r="AI23" s="364">
        <f t="shared" si="8"/>
        <v>83</v>
      </c>
      <c r="AJ23" s="364" t="str">
        <f t="shared" si="9"/>
        <v>AS La Steigeoise</v>
      </c>
      <c r="AK23" s="364">
        <f t="shared" si="10"/>
        <v>83</v>
      </c>
      <c r="AL23" s="78"/>
    </row>
    <row r="24" spans="1:38" ht="18" customHeight="1" x14ac:dyDescent="0.25">
      <c r="A24" s="369" t="str">
        <f t="shared" si="0"/>
        <v/>
      </c>
      <c r="B24" s="370">
        <f t="shared" si="1"/>
        <v>6</v>
      </c>
      <c r="C24" s="371">
        <f t="shared" si="11"/>
        <v>19</v>
      </c>
      <c r="D24" s="312" t="s">
        <v>389</v>
      </c>
      <c r="E24" s="313" t="s">
        <v>390</v>
      </c>
      <c r="F24" s="95" t="s">
        <v>123</v>
      </c>
      <c r="G24" s="96" t="s">
        <v>210</v>
      </c>
      <c r="H24" s="330"/>
      <c r="I24" s="316"/>
      <c r="J24" s="316"/>
      <c r="K24" s="316"/>
      <c r="L24" s="316"/>
      <c r="M24" s="323"/>
      <c r="N24" s="649">
        <v>44</v>
      </c>
      <c r="O24" s="316"/>
      <c r="P24" s="444"/>
      <c r="Q24" s="444"/>
      <c r="R24" s="316"/>
      <c r="S24" s="316"/>
      <c r="T24" s="316"/>
      <c r="U24" s="316"/>
      <c r="V24" s="591"/>
      <c r="W24" s="650"/>
      <c r="X24" s="324"/>
      <c r="Y24" s="322"/>
      <c r="Z24" s="322"/>
      <c r="AA24" s="322"/>
      <c r="AB24" s="322"/>
      <c r="AC24" s="479">
        <f t="shared" si="3"/>
        <v>44</v>
      </c>
      <c r="AD24" s="376">
        <f t="shared" si="4"/>
        <v>82</v>
      </c>
      <c r="AE24" s="364">
        <f t="shared" si="5"/>
        <v>82</v>
      </c>
      <c r="AF24" s="364" t="str">
        <f t="shared" si="6"/>
        <v>MJC Buhl</v>
      </c>
      <c r="AG24" s="364">
        <f t="shared" si="7"/>
        <v>82</v>
      </c>
      <c r="AH24" s="78"/>
      <c r="AI24" s="364" t="str">
        <f t="shared" si="8"/>
        <v/>
      </c>
      <c r="AJ24" s="364" t="str">
        <f t="shared" si="9"/>
        <v/>
      </c>
      <c r="AK24" s="364" t="str">
        <f t="shared" si="10"/>
        <v/>
      </c>
      <c r="AL24" s="78"/>
    </row>
    <row r="25" spans="1:38" ht="18" customHeight="1" x14ac:dyDescent="0.25">
      <c r="A25" s="369">
        <f t="shared" si="0"/>
        <v>14</v>
      </c>
      <c r="B25" s="370" t="str">
        <f t="shared" si="1"/>
        <v/>
      </c>
      <c r="C25" s="371">
        <f t="shared" si="11"/>
        <v>20</v>
      </c>
      <c r="D25" s="550" t="s">
        <v>423</v>
      </c>
      <c r="E25" s="551" t="s">
        <v>424</v>
      </c>
      <c r="F25" s="552" t="s">
        <v>163</v>
      </c>
      <c r="G25" s="553" t="s">
        <v>194</v>
      </c>
      <c r="H25" s="396"/>
      <c r="I25" s="321"/>
      <c r="J25" s="321"/>
      <c r="K25" s="321"/>
      <c r="L25" s="321"/>
      <c r="M25" s="323"/>
      <c r="N25" s="658"/>
      <c r="O25" s="316"/>
      <c r="P25" s="316"/>
      <c r="Q25" s="316">
        <v>42</v>
      </c>
      <c r="R25" s="316"/>
      <c r="S25" s="316"/>
      <c r="T25" s="316"/>
      <c r="U25" s="316"/>
      <c r="V25" s="591"/>
      <c r="W25" s="650"/>
      <c r="X25" s="324"/>
      <c r="Y25" s="322"/>
      <c r="Z25" s="322"/>
      <c r="AA25" s="322"/>
      <c r="AB25" s="322"/>
      <c r="AC25" s="479">
        <f t="shared" si="3"/>
        <v>42</v>
      </c>
      <c r="AD25" s="376">
        <f t="shared" si="4"/>
        <v>81</v>
      </c>
      <c r="AE25" s="364" t="str">
        <f t="shared" si="5"/>
        <v/>
      </c>
      <c r="AF25" s="364" t="str">
        <f t="shared" si="6"/>
        <v/>
      </c>
      <c r="AG25" s="364" t="str">
        <f t="shared" si="7"/>
        <v/>
      </c>
      <c r="AH25" s="78"/>
      <c r="AI25" s="364">
        <f t="shared" si="8"/>
        <v>81</v>
      </c>
      <c r="AJ25" s="364" t="str">
        <f t="shared" si="9"/>
        <v>UC 1920 Vendenheim</v>
      </c>
      <c r="AK25" s="364">
        <f t="shared" si="10"/>
        <v>81</v>
      </c>
      <c r="AL25" s="78"/>
    </row>
    <row r="26" spans="1:38" ht="18" customHeight="1" x14ac:dyDescent="0.25">
      <c r="A26" s="369" t="str">
        <f t="shared" si="0"/>
        <v/>
      </c>
      <c r="B26" s="370">
        <f t="shared" si="1"/>
        <v>7</v>
      </c>
      <c r="C26" s="371">
        <f t="shared" si="11"/>
        <v>21</v>
      </c>
      <c r="D26" s="312" t="s">
        <v>391</v>
      </c>
      <c r="E26" s="313" t="s">
        <v>392</v>
      </c>
      <c r="F26" s="95" t="s">
        <v>123</v>
      </c>
      <c r="G26" s="96" t="s">
        <v>210</v>
      </c>
      <c r="H26" s="315"/>
      <c r="I26" s="316"/>
      <c r="J26" s="316"/>
      <c r="K26" s="316"/>
      <c r="L26" s="316"/>
      <c r="M26" s="323"/>
      <c r="N26" s="649">
        <v>36</v>
      </c>
      <c r="O26" s="316"/>
      <c r="P26" s="316"/>
      <c r="Q26" s="444"/>
      <c r="R26" s="316"/>
      <c r="S26" s="316"/>
      <c r="T26" s="316"/>
      <c r="U26" s="316"/>
      <c r="V26" s="591"/>
      <c r="W26" s="650"/>
      <c r="X26" s="324"/>
      <c r="Y26" s="322"/>
      <c r="Z26" s="322"/>
      <c r="AA26" s="322"/>
      <c r="AB26" s="322"/>
      <c r="AC26" s="479">
        <f t="shared" si="3"/>
        <v>36</v>
      </c>
      <c r="AD26" s="376">
        <f t="shared" si="4"/>
        <v>80</v>
      </c>
      <c r="AE26" s="364">
        <f t="shared" si="5"/>
        <v>80</v>
      </c>
      <c r="AF26" s="364" t="str">
        <f t="shared" si="6"/>
        <v>MJC Buhl</v>
      </c>
      <c r="AG26" s="364">
        <f t="shared" si="7"/>
        <v>80</v>
      </c>
      <c r="AH26" s="78"/>
      <c r="AI26" s="364" t="str">
        <f t="shared" si="8"/>
        <v/>
      </c>
      <c r="AJ26" s="364" t="str">
        <f t="shared" si="9"/>
        <v/>
      </c>
      <c r="AK26" s="364" t="str">
        <f t="shared" si="10"/>
        <v/>
      </c>
      <c r="AL26" s="78"/>
    </row>
    <row r="27" spans="1:38" ht="18" customHeight="1" x14ac:dyDescent="0.25">
      <c r="A27" s="369">
        <f t="shared" si="0"/>
        <v>15</v>
      </c>
      <c r="B27" s="370" t="str">
        <f t="shared" si="1"/>
        <v/>
      </c>
      <c r="C27" s="371">
        <f t="shared" si="11"/>
        <v>22</v>
      </c>
      <c r="D27" s="269" t="s">
        <v>290</v>
      </c>
      <c r="E27" s="270" t="s">
        <v>277</v>
      </c>
      <c r="F27" s="109" t="s">
        <v>155</v>
      </c>
      <c r="G27" s="82" t="s">
        <v>194</v>
      </c>
      <c r="H27" s="271">
        <v>32</v>
      </c>
      <c r="I27" s="272"/>
      <c r="J27" s="272"/>
      <c r="K27" s="272"/>
      <c r="L27" s="272"/>
      <c r="M27" s="273"/>
      <c r="N27" s="660"/>
      <c r="O27" s="415"/>
      <c r="P27" s="415"/>
      <c r="Q27" s="272"/>
      <c r="R27" s="272"/>
      <c r="S27" s="272"/>
      <c r="T27" s="272"/>
      <c r="U27" s="272"/>
      <c r="V27" s="588"/>
      <c r="W27" s="657"/>
      <c r="X27" s="279"/>
      <c r="Y27" s="277"/>
      <c r="Z27" s="277"/>
      <c r="AA27" s="277"/>
      <c r="AB27" s="277"/>
      <c r="AC27" s="479">
        <f t="shared" si="3"/>
        <v>32</v>
      </c>
      <c r="AD27" s="376">
        <f t="shared" si="4"/>
        <v>79</v>
      </c>
      <c r="AE27" s="364" t="str">
        <f t="shared" si="5"/>
        <v/>
      </c>
      <c r="AF27" s="364" t="str">
        <f t="shared" si="6"/>
        <v/>
      </c>
      <c r="AG27" s="364" t="str">
        <f t="shared" si="7"/>
        <v/>
      </c>
      <c r="AH27" s="78"/>
      <c r="AI27" s="364">
        <f t="shared" si="8"/>
        <v>79</v>
      </c>
      <c r="AJ27" s="364" t="str">
        <f t="shared" si="9"/>
        <v>VC Sundgovia Altkirch</v>
      </c>
      <c r="AK27" s="364">
        <f t="shared" si="10"/>
        <v>79</v>
      </c>
      <c r="AL27" s="78"/>
    </row>
    <row r="28" spans="1:38" ht="18" customHeight="1" x14ac:dyDescent="0.25">
      <c r="A28" s="369">
        <f t="shared" si="0"/>
        <v>15</v>
      </c>
      <c r="B28" s="370" t="str">
        <f t="shared" si="1"/>
        <v/>
      </c>
      <c r="C28" s="371">
        <f t="shared" si="11"/>
        <v>22</v>
      </c>
      <c r="D28" s="299" t="s">
        <v>326</v>
      </c>
      <c r="E28" s="300" t="s">
        <v>243</v>
      </c>
      <c r="F28" s="325" t="s">
        <v>158</v>
      </c>
      <c r="G28" s="301" t="s">
        <v>194</v>
      </c>
      <c r="H28" s="302"/>
      <c r="I28" s="303">
        <v>32</v>
      </c>
      <c r="J28" s="303"/>
      <c r="K28" s="303"/>
      <c r="L28" s="303"/>
      <c r="M28" s="309"/>
      <c r="N28" s="653"/>
      <c r="O28" s="418"/>
      <c r="P28" s="418"/>
      <c r="Q28" s="303"/>
      <c r="R28" s="303"/>
      <c r="S28" s="303"/>
      <c r="T28" s="303"/>
      <c r="U28" s="303"/>
      <c r="V28" s="590"/>
      <c r="W28" s="654"/>
      <c r="X28" s="310"/>
      <c r="Y28" s="308"/>
      <c r="Z28" s="308"/>
      <c r="AA28" s="308"/>
      <c r="AB28" s="308"/>
      <c r="AC28" s="479">
        <f t="shared" si="3"/>
        <v>32</v>
      </c>
      <c r="AD28" s="376">
        <f t="shared" si="4"/>
        <v>79</v>
      </c>
      <c r="AE28" s="364" t="str">
        <f t="shared" si="5"/>
        <v/>
      </c>
      <c r="AF28" s="364" t="str">
        <f t="shared" si="6"/>
        <v/>
      </c>
      <c r="AG28" s="364" t="str">
        <f t="shared" si="7"/>
        <v/>
      </c>
      <c r="AH28" s="78"/>
      <c r="AI28" s="364">
        <f t="shared" si="8"/>
        <v>79</v>
      </c>
      <c r="AJ28" s="364" t="str">
        <f t="shared" si="9"/>
        <v>UC Haguenau</v>
      </c>
      <c r="AK28" s="364">
        <f t="shared" si="10"/>
        <v>79</v>
      </c>
      <c r="AL28" s="78"/>
    </row>
    <row r="29" spans="1:38" ht="18" customHeight="1" x14ac:dyDescent="0.25">
      <c r="A29" s="369" t="str">
        <f t="shared" si="0"/>
        <v/>
      </c>
      <c r="B29" s="370">
        <f t="shared" si="1"/>
        <v>8</v>
      </c>
      <c r="C29" s="371">
        <f t="shared" si="11"/>
        <v>24</v>
      </c>
      <c r="D29" s="292" t="s">
        <v>294</v>
      </c>
      <c r="E29" s="293" t="s">
        <v>295</v>
      </c>
      <c r="F29" s="81" t="s">
        <v>155</v>
      </c>
      <c r="G29" s="132" t="s">
        <v>210</v>
      </c>
      <c r="H29" s="294">
        <v>24</v>
      </c>
      <c r="I29" s="295"/>
      <c r="J29" s="295"/>
      <c r="K29" s="295"/>
      <c r="L29" s="295"/>
      <c r="M29" s="296"/>
      <c r="N29" s="661"/>
      <c r="O29" s="411"/>
      <c r="P29" s="411"/>
      <c r="Q29" s="295"/>
      <c r="R29" s="295"/>
      <c r="S29" s="295"/>
      <c r="T29" s="295"/>
      <c r="U29" s="295"/>
      <c r="V29" s="593"/>
      <c r="W29" s="662"/>
      <c r="X29" s="298"/>
      <c r="Y29" s="297"/>
      <c r="Z29" s="297"/>
      <c r="AA29" s="297"/>
      <c r="AB29" s="297"/>
      <c r="AC29" s="479">
        <f t="shared" si="3"/>
        <v>24</v>
      </c>
      <c r="AD29" s="376">
        <f t="shared" si="4"/>
        <v>77</v>
      </c>
      <c r="AE29" s="364">
        <f t="shared" si="5"/>
        <v>77</v>
      </c>
      <c r="AF29" s="364" t="str">
        <f t="shared" si="6"/>
        <v>VC Sundgovia Altkirch</v>
      </c>
      <c r="AG29" s="364">
        <f t="shared" si="7"/>
        <v>77</v>
      </c>
      <c r="AH29" s="78"/>
      <c r="AI29" s="364" t="str">
        <f t="shared" si="8"/>
        <v/>
      </c>
      <c r="AJ29" s="364" t="str">
        <f t="shared" si="9"/>
        <v/>
      </c>
      <c r="AK29" s="364" t="str">
        <f t="shared" si="10"/>
        <v/>
      </c>
      <c r="AL29" s="78"/>
    </row>
    <row r="30" spans="1:38" ht="18" customHeight="1" x14ac:dyDescent="0.25">
      <c r="A30" s="369" t="str">
        <f t="shared" si="0"/>
        <v/>
      </c>
      <c r="B30" s="370">
        <f t="shared" si="1"/>
        <v>9</v>
      </c>
      <c r="C30" s="371">
        <f t="shared" si="11"/>
        <v>25</v>
      </c>
      <c r="D30" s="280" t="s">
        <v>302</v>
      </c>
      <c r="E30" s="281" t="s">
        <v>303</v>
      </c>
      <c r="F30" s="131" t="s">
        <v>155</v>
      </c>
      <c r="G30" s="132" t="s">
        <v>210</v>
      </c>
      <c r="H30" s="326">
        <v>18</v>
      </c>
      <c r="I30" s="284"/>
      <c r="J30" s="284"/>
      <c r="K30" s="284"/>
      <c r="L30" s="284"/>
      <c r="M30" s="290"/>
      <c r="N30" s="655"/>
      <c r="O30" s="422"/>
      <c r="P30" s="284"/>
      <c r="Q30" s="422"/>
      <c r="R30" s="284"/>
      <c r="S30" s="284"/>
      <c r="T30" s="284"/>
      <c r="U30" s="284"/>
      <c r="V30" s="589"/>
      <c r="W30" s="652"/>
      <c r="X30" s="291"/>
      <c r="Y30" s="289"/>
      <c r="Z30" s="289"/>
      <c r="AA30" s="289"/>
      <c r="AB30" s="289"/>
      <c r="AC30" s="479">
        <f t="shared" si="3"/>
        <v>18</v>
      </c>
      <c r="AD30" s="376">
        <f t="shared" si="4"/>
        <v>76</v>
      </c>
      <c r="AE30" s="364">
        <f t="shared" si="5"/>
        <v>76</v>
      </c>
      <c r="AF30" s="364" t="str">
        <f t="shared" si="6"/>
        <v>VC Sundgovia Altkirch</v>
      </c>
      <c r="AG30" s="364">
        <f t="shared" si="7"/>
        <v>76</v>
      </c>
      <c r="AH30" s="78"/>
      <c r="AI30" s="364" t="str">
        <f t="shared" si="8"/>
        <v/>
      </c>
      <c r="AJ30" s="364" t="str">
        <f t="shared" si="9"/>
        <v/>
      </c>
      <c r="AK30" s="364" t="str">
        <f t="shared" si="10"/>
        <v/>
      </c>
      <c r="AL30" s="78"/>
    </row>
    <row r="31" spans="1:38" ht="18" customHeight="1" x14ac:dyDescent="0.25">
      <c r="A31" s="369">
        <f t="shared" si="0"/>
        <v>17</v>
      </c>
      <c r="B31" s="370" t="str">
        <f t="shared" si="1"/>
        <v/>
      </c>
      <c r="C31" s="371">
        <f t="shared" si="11"/>
        <v>26</v>
      </c>
      <c r="D31" s="299" t="s">
        <v>304</v>
      </c>
      <c r="E31" s="300" t="s">
        <v>305</v>
      </c>
      <c r="F31" s="327" t="s">
        <v>155</v>
      </c>
      <c r="G31" s="301" t="s">
        <v>194</v>
      </c>
      <c r="H31" s="302">
        <v>16</v>
      </c>
      <c r="I31" s="303"/>
      <c r="J31" s="303"/>
      <c r="K31" s="303"/>
      <c r="L31" s="303"/>
      <c r="M31" s="304"/>
      <c r="N31" s="653"/>
      <c r="O31" s="418"/>
      <c r="P31" s="418"/>
      <c r="Q31" s="418"/>
      <c r="R31" s="303"/>
      <c r="S31" s="303"/>
      <c r="T31" s="303"/>
      <c r="U31" s="303"/>
      <c r="V31" s="590"/>
      <c r="W31" s="654"/>
      <c r="X31" s="310"/>
      <c r="Y31" s="308"/>
      <c r="Z31" s="308"/>
      <c r="AA31" s="308"/>
      <c r="AB31" s="308"/>
      <c r="AC31" s="479">
        <f t="shared" si="3"/>
        <v>16</v>
      </c>
      <c r="AD31" s="376">
        <f t="shared" si="4"/>
        <v>75</v>
      </c>
      <c r="AE31" s="364" t="str">
        <f t="shared" si="5"/>
        <v/>
      </c>
      <c r="AF31" s="364" t="str">
        <f t="shared" si="6"/>
        <v/>
      </c>
      <c r="AG31" s="364" t="str">
        <f t="shared" si="7"/>
        <v/>
      </c>
      <c r="AH31" s="78"/>
      <c r="AI31" s="364">
        <f t="shared" si="8"/>
        <v>75</v>
      </c>
      <c r="AJ31" s="364" t="str">
        <f t="shared" si="9"/>
        <v>VC Sundgovia Altkirch</v>
      </c>
      <c r="AK31" s="364">
        <f t="shared" si="10"/>
        <v>75</v>
      </c>
      <c r="AL31" s="78"/>
    </row>
    <row r="32" spans="1:38" ht="18" customHeight="1" x14ac:dyDescent="0.25">
      <c r="A32" s="369" t="str">
        <f t="shared" si="0"/>
        <v/>
      </c>
      <c r="B32" s="370" t="str">
        <f t="shared" si="1"/>
        <v/>
      </c>
      <c r="C32" s="371">
        <f t="shared" si="11"/>
        <v>27</v>
      </c>
      <c r="D32" s="312"/>
      <c r="E32" s="313"/>
      <c r="F32" s="95"/>
      <c r="G32" s="96"/>
      <c r="H32" s="315"/>
      <c r="I32" s="316"/>
      <c r="J32" s="316"/>
      <c r="K32" s="316"/>
      <c r="L32" s="316"/>
      <c r="M32" s="317"/>
      <c r="N32" s="658"/>
      <c r="O32" s="444"/>
      <c r="P32" s="316"/>
      <c r="Q32" s="316"/>
      <c r="R32" s="316"/>
      <c r="S32" s="316"/>
      <c r="T32" s="316"/>
      <c r="U32" s="316"/>
      <c r="V32" s="591"/>
      <c r="W32" s="650"/>
      <c r="X32" s="324"/>
      <c r="Y32" s="322"/>
      <c r="Z32" s="322"/>
      <c r="AA32" s="322"/>
      <c r="AB32" s="322"/>
      <c r="AC32" s="479">
        <f t="shared" si="3"/>
        <v>0</v>
      </c>
      <c r="AD32" s="376">
        <f t="shared" si="4"/>
        <v>74</v>
      </c>
      <c r="AE32" s="364" t="str">
        <f t="shared" si="5"/>
        <v/>
      </c>
      <c r="AF32" s="364" t="str">
        <f t="shared" si="6"/>
        <v/>
      </c>
      <c r="AG32" s="364" t="str">
        <f t="shared" si="7"/>
        <v/>
      </c>
      <c r="AH32" s="78"/>
      <c r="AI32" s="364" t="str">
        <f t="shared" si="8"/>
        <v/>
      </c>
      <c r="AJ32" s="364" t="str">
        <f t="shared" si="9"/>
        <v/>
      </c>
      <c r="AK32" s="364" t="str">
        <f t="shared" si="10"/>
        <v/>
      </c>
      <c r="AL32" s="78"/>
    </row>
    <row r="33" spans="1:38" ht="18" customHeight="1" x14ac:dyDescent="0.25">
      <c r="A33" s="369" t="str">
        <f t="shared" si="0"/>
        <v/>
      </c>
      <c r="B33" s="370" t="str">
        <f t="shared" si="1"/>
        <v/>
      </c>
      <c r="C33" s="371">
        <f t="shared" si="11"/>
        <v>27</v>
      </c>
      <c r="D33" s="312"/>
      <c r="E33" s="313"/>
      <c r="F33" s="95"/>
      <c r="G33" s="96"/>
      <c r="H33" s="315"/>
      <c r="I33" s="316"/>
      <c r="J33" s="316"/>
      <c r="K33" s="316"/>
      <c r="L33" s="316"/>
      <c r="M33" s="323"/>
      <c r="N33" s="658"/>
      <c r="O33" s="316"/>
      <c r="P33" s="444"/>
      <c r="Q33" s="316"/>
      <c r="R33" s="316"/>
      <c r="S33" s="316"/>
      <c r="T33" s="316"/>
      <c r="U33" s="316"/>
      <c r="V33" s="591"/>
      <c r="W33" s="650"/>
      <c r="X33" s="324"/>
      <c r="Y33" s="322"/>
      <c r="Z33" s="322"/>
      <c r="AA33" s="322"/>
      <c r="AB33" s="322"/>
      <c r="AC33" s="479">
        <f t="shared" ref="AC33:AC39" si="12">IFERROR(SUM(H33:AB33),"")</f>
        <v>0</v>
      </c>
      <c r="AD33" s="376">
        <f t="shared" si="4"/>
        <v>74</v>
      </c>
      <c r="AE33" s="364" t="str">
        <f t="shared" si="5"/>
        <v/>
      </c>
      <c r="AF33" s="364" t="str">
        <f t="shared" si="6"/>
        <v/>
      </c>
      <c r="AG33" s="364" t="str">
        <f t="shared" si="7"/>
        <v/>
      </c>
      <c r="AH33" s="78"/>
      <c r="AI33" s="364" t="str">
        <f t="shared" si="8"/>
        <v/>
      </c>
      <c r="AJ33" s="364" t="str">
        <f t="shared" si="9"/>
        <v/>
      </c>
      <c r="AK33" s="364" t="str">
        <f t="shared" si="10"/>
        <v/>
      </c>
      <c r="AL33" s="78"/>
    </row>
    <row r="34" spans="1:38" ht="18" customHeight="1" x14ac:dyDescent="0.25">
      <c r="A34" s="369" t="str">
        <f t="shared" si="0"/>
        <v/>
      </c>
      <c r="B34" s="370" t="str">
        <f t="shared" si="1"/>
        <v/>
      </c>
      <c r="C34" s="371">
        <f t="shared" si="11"/>
        <v>27</v>
      </c>
      <c r="D34" s="312"/>
      <c r="E34" s="313"/>
      <c r="F34" s="95"/>
      <c r="G34" s="96"/>
      <c r="H34" s="315"/>
      <c r="I34" s="316"/>
      <c r="J34" s="316"/>
      <c r="K34" s="316"/>
      <c r="L34" s="316"/>
      <c r="M34" s="323"/>
      <c r="N34" s="658"/>
      <c r="O34" s="316"/>
      <c r="P34" s="316"/>
      <c r="Q34" s="316"/>
      <c r="R34" s="316"/>
      <c r="S34" s="316"/>
      <c r="T34" s="316"/>
      <c r="U34" s="316"/>
      <c r="V34" s="591"/>
      <c r="W34" s="650"/>
      <c r="X34" s="324"/>
      <c r="Y34" s="322"/>
      <c r="Z34" s="322"/>
      <c r="AA34" s="322"/>
      <c r="AB34" s="322"/>
      <c r="AC34" s="479">
        <f t="shared" si="12"/>
        <v>0</v>
      </c>
      <c r="AD34" s="376">
        <f t="shared" si="4"/>
        <v>74</v>
      </c>
      <c r="AE34" s="364" t="str">
        <f t="shared" si="5"/>
        <v/>
      </c>
      <c r="AF34" s="364" t="str">
        <f t="shared" si="6"/>
        <v/>
      </c>
      <c r="AG34" s="364" t="str">
        <f t="shared" si="7"/>
        <v/>
      </c>
      <c r="AH34" s="78"/>
      <c r="AI34" s="364" t="str">
        <f t="shared" si="8"/>
        <v/>
      </c>
      <c r="AJ34" s="364" t="str">
        <f t="shared" si="9"/>
        <v/>
      </c>
      <c r="AK34" s="364" t="str">
        <f t="shared" si="10"/>
        <v/>
      </c>
      <c r="AL34" s="78"/>
    </row>
    <row r="35" spans="1:38" ht="18" customHeight="1" x14ac:dyDescent="0.25">
      <c r="A35" s="369" t="str">
        <f t="shared" si="0"/>
        <v/>
      </c>
      <c r="B35" s="370" t="str">
        <f t="shared" si="1"/>
        <v/>
      </c>
      <c r="C35" s="371">
        <f t="shared" si="11"/>
        <v>27</v>
      </c>
      <c r="D35" s="280"/>
      <c r="E35" s="281"/>
      <c r="F35" s="131"/>
      <c r="G35" s="132"/>
      <c r="H35" s="326"/>
      <c r="I35" s="284"/>
      <c r="J35" s="284"/>
      <c r="K35" s="284"/>
      <c r="L35" s="284"/>
      <c r="M35" s="290"/>
      <c r="N35" s="651"/>
      <c r="O35" s="284"/>
      <c r="P35" s="422"/>
      <c r="Q35" s="284"/>
      <c r="R35" s="284"/>
      <c r="S35" s="284"/>
      <c r="T35" s="284"/>
      <c r="U35" s="284"/>
      <c r="V35" s="589"/>
      <c r="W35" s="652"/>
      <c r="X35" s="291"/>
      <c r="Y35" s="289"/>
      <c r="Z35" s="289"/>
      <c r="AA35" s="289"/>
      <c r="AB35" s="289"/>
      <c r="AC35" s="479">
        <f t="shared" si="12"/>
        <v>0</v>
      </c>
      <c r="AD35" s="376">
        <f t="shared" si="4"/>
        <v>74</v>
      </c>
      <c r="AE35" s="364" t="str">
        <f t="shared" si="5"/>
        <v/>
      </c>
      <c r="AF35" s="364" t="str">
        <f t="shared" si="6"/>
        <v/>
      </c>
      <c r="AG35" s="364" t="str">
        <f t="shared" si="7"/>
        <v/>
      </c>
      <c r="AH35" s="78"/>
      <c r="AI35" s="364" t="str">
        <f t="shared" si="8"/>
        <v/>
      </c>
      <c r="AJ35" s="364" t="str">
        <f t="shared" si="9"/>
        <v/>
      </c>
      <c r="AK35" s="364" t="str">
        <f t="shared" si="10"/>
        <v/>
      </c>
      <c r="AL35" s="78"/>
    </row>
    <row r="36" spans="1:38" ht="18" customHeight="1" x14ac:dyDescent="0.25">
      <c r="A36" s="369" t="str">
        <f t="shared" si="0"/>
        <v/>
      </c>
      <c r="B36" s="370" t="str">
        <f t="shared" si="1"/>
        <v/>
      </c>
      <c r="C36" s="371">
        <f t="shared" si="11"/>
        <v>27</v>
      </c>
      <c r="D36" s="312"/>
      <c r="E36" s="313"/>
      <c r="F36" s="95"/>
      <c r="G36" s="96"/>
      <c r="H36" s="340"/>
      <c r="I36" s="321"/>
      <c r="J36" s="321"/>
      <c r="K36" s="321"/>
      <c r="L36" s="321"/>
      <c r="M36" s="317"/>
      <c r="N36" s="658"/>
      <c r="O36" s="316"/>
      <c r="P36" s="316"/>
      <c r="Q36" s="316"/>
      <c r="R36" s="316"/>
      <c r="S36" s="316"/>
      <c r="T36" s="316"/>
      <c r="U36" s="316"/>
      <c r="V36" s="591"/>
      <c r="W36" s="650"/>
      <c r="X36" s="324"/>
      <c r="Y36" s="322"/>
      <c r="Z36" s="322"/>
      <c r="AA36" s="322"/>
      <c r="AB36" s="322"/>
      <c r="AC36" s="479">
        <f t="shared" si="12"/>
        <v>0</v>
      </c>
      <c r="AD36" s="376">
        <f t="shared" si="4"/>
        <v>74</v>
      </c>
      <c r="AE36" s="364" t="str">
        <f t="shared" si="5"/>
        <v/>
      </c>
      <c r="AF36" s="364" t="str">
        <f t="shared" si="6"/>
        <v/>
      </c>
      <c r="AG36" s="364" t="str">
        <f t="shared" si="7"/>
        <v/>
      </c>
      <c r="AH36" s="78"/>
      <c r="AI36" s="364" t="str">
        <f t="shared" si="8"/>
        <v/>
      </c>
      <c r="AJ36" s="364" t="str">
        <f t="shared" si="9"/>
        <v/>
      </c>
      <c r="AK36" s="364" t="str">
        <f t="shared" si="10"/>
        <v/>
      </c>
      <c r="AL36" s="78"/>
    </row>
    <row r="37" spans="1:38" ht="18" customHeight="1" x14ac:dyDescent="0.25">
      <c r="A37" s="369" t="str">
        <f t="shared" si="0"/>
        <v/>
      </c>
      <c r="B37" s="370" t="str">
        <f t="shared" si="1"/>
        <v/>
      </c>
      <c r="C37" s="371">
        <f t="shared" si="11"/>
        <v>27</v>
      </c>
      <c r="D37" s="332"/>
      <c r="E37" s="338"/>
      <c r="F37" s="112"/>
      <c r="G37" s="339"/>
      <c r="H37" s="341"/>
      <c r="I37" s="307"/>
      <c r="J37" s="307"/>
      <c r="K37" s="307"/>
      <c r="L37" s="307"/>
      <c r="M37" s="309"/>
      <c r="N37" s="663"/>
      <c r="O37" s="303"/>
      <c r="P37" s="303"/>
      <c r="Q37" s="303"/>
      <c r="R37" s="303"/>
      <c r="S37" s="303"/>
      <c r="T37" s="303"/>
      <c r="U37" s="303"/>
      <c r="V37" s="590"/>
      <c r="W37" s="654"/>
      <c r="X37" s="310"/>
      <c r="Y37" s="308"/>
      <c r="Z37" s="308"/>
      <c r="AA37" s="308"/>
      <c r="AB37" s="308"/>
      <c r="AC37" s="479">
        <f t="shared" si="12"/>
        <v>0</v>
      </c>
      <c r="AD37" s="376">
        <f t="shared" si="4"/>
        <v>74</v>
      </c>
      <c r="AE37" s="364" t="str">
        <f t="shared" si="5"/>
        <v/>
      </c>
      <c r="AF37" s="364" t="str">
        <f t="shared" si="6"/>
        <v/>
      </c>
      <c r="AG37" s="364" t="str">
        <f t="shared" si="7"/>
        <v/>
      </c>
      <c r="AH37" s="78"/>
      <c r="AI37" s="364" t="str">
        <f t="shared" si="8"/>
        <v/>
      </c>
      <c r="AJ37" s="364" t="str">
        <f t="shared" si="9"/>
        <v/>
      </c>
      <c r="AK37" s="364" t="str">
        <f t="shared" si="10"/>
        <v/>
      </c>
      <c r="AL37" s="78"/>
    </row>
    <row r="38" spans="1:38" ht="18" customHeight="1" x14ac:dyDescent="0.25">
      <c r="A38" s="369" t="str">
        <f t="shared" si="0"/>
        <v/>
      </c>
      <c r="B38" s="370" t="str">
        <f t="shared" si="1"/>
        <v/>
      </c>
      <c r="C38" s="371">
        <f t="shared" si="11"/>
        <v>27</v>
      </c>
      <c r="D38" s="299"/>
      <c r="E38" s="300"/>
      <c r="F38" s="327"/>
      <c r="G38" s="301"/>
      <c r="H38" s="333"/>
      <c r="I38" s="307"/>
      <c r="J38" s="307"/>
      <c r="K38" s="307"/>
      <c r="L38" s="307"/>
      <c r="M38" s="309"/>
      <c r="N38" s="664"/>
      <c r="O38" s="418"/>
      <c r="P38" s="303"/>
      <c r="Q38" s="303"/>
      <c r="R38" s="303"/>
      <c r="S38" s="303"/>
      <c r="T38" s="303"/>
      <c r="U38" s="303"/>
      <c r="V38" s="590"/>
      <c r="W38" s="654"/>
      <c r="X38" s="310"/>
      <c r="Y38" s="308"/>
      <c r="Z38" s="308"/>
      <c r="AA38" s="308"/>
      <c r="AB38" s="308"/>
      <c r="AC38" s="479">
        <f t="shared" si="12"/>
        <v>0</v>
      </c>
      <c r="AD38" s="376">
        <f t="shared" si="4"/>
        <v>74</v>
      </c>
      <c r="AE38" s="364" t="str">
        <f t="shared" si="5"/>
        <v/>
      </c>
      <c r="AF38" s="364" t="str">
        <f t="shared" si="6"/>
        <v/>
      </c>
      <c r="AG38" s="364" t="str">
        <f t="shared" si="7"/>
        <v/>
      </c>
      <c r="AH38" s="78"/>
      <c r="AI38" s="364" t="str">
        <f t="shared" si="8"/>
        <v/>
      </c>
      <c r="AJ38" s="364" t="str">
        <f t="shared" si="9"/>
        <v/>
      </c>
      <c r="AK38" s="364" t="str">
        <f t="shared" si="10"/>
        <v/>
      </c>
      <c r="AL38" s="78"/>
    </row>
    <row r="39" spans="1:38" ht="18" customHeight="1" x14ac:dyDescent="0.25">
      <c r="A39" s="372" t="str">
        <f t="shared" si="0"/>
        <v/>
      </c>
      <c r="B39" s="373" t="str">
        <f t="shared" si="1"/>
        <v/>
      </c>
      <c r="C39" s="374">
        <f t="shared" si="11"/>
        <v>27</v>
      </c>
      <c r="D39" s="342"/>
      <c r="E39" s="343"/>
      <c r="F39" s="344"/>
      <c r="G39" s="345"/>
      <c r="H39" s="346"/>
      <c r="I39" s="347"/>
      <c r="J39" s="347"/>
      <c r="K39" s="347"/>
      <c r="L39" s="347"/>
      <c r="M39" s="348"/>
      <c r="N39" s="349"/>
      <c r="O39" s="347"/>
      <c r="P39" s="347"/>
      <c r="Q39" s="347"/>
      <c r="R39" s="347"/>
      <c r="S39" s="347"/>
      <c r="T39" s="347"/>
      <c r="U39" s="347"/>
      <c r="V39" s="350"/>
      <c r="W39" s="348"/>
      <c r="X39" s="351"/>
      <c r="Y39" s="350"/>
      <c r="Z39" s="350"/>
      <c r="AA39" s="350"/>
      <c r="AB39" s="350"/>
      <c r="AC39" s="479">
        <f t="shared" si="12"/>
        <v>0</v>
      </c>
      <c r="AD39" s="377">
        <f t="shared" si="4"/>
        <v>74</v>
      </c>
      <c r="AE39" s="364" t="str">
        <f t="shared" si="5"/>
        <v/>
      </c>
      <c r="AF39" s="364" t="str">
        <f t="shared" si="6"/>
        <v/>
      </c>
      <c r="AG39" s="364" t="str">
        <f t="shared" si="7"/>
        <v/>
      </c>
      <c r="AH39" s="78"/>
      <c r="AI39" s="364" t="str">
        <f t="shared" si="8"/>
        <v/>
      </c>
      <c r="AJ39" s="364" t="str">
        <f t="shared" si="9"/>
        <v/>
      </c>
      <c r="AK39" s="364" t="str">
        <f t="shared" si="10"/>
        <v/>
      </c>
      <c r="AL39" s="78"/>
    </row>
    <row r="40" spans="1:38" x14ac:dyDescent="0.25">
      <c r="A40" s="365"/>
      <c r="B40" s="365"/>
      <c r="C40" s="365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365"/>
      <c r="AD40" s="365"/>
      <c r="AE40" s="365"/>
      <c r="AF40" s="365"/>
      <c r="AG40" s="365"/>
      <c r="AH40" s="365"/>
      <c r="AI40" s="365"/>
      <c r="AJ40" s="365"/>
      <c r="AK40" s="365"/>
      <c r="AL40" s="79"/>
    </row>
    <row r="41" spans="1:38" x14ac:dyDescent="0.25">
      <c r="A41" s="365"/>
      <c r="B41" s="365"/>
      <c r="C41" s="365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365"/>
      <c r="AD41" s="79"/>
      <c r="AE41" s="79"/>
      <c r="AF41" s="79"/>
      <c r="AG41" s="79"/>
      <c r="AH41" s="79"/>
      <c r="AI41" s="79"/>
      <c r="AJ41" s="79"/>
      <c r="AK41" s="79"/>
      <c r="AL41" s="79"/>
    </row>
    <row r="42" spans="1:38" x14ac:dyDescent="0.25">
      <c r="A42" s="365"/>
      <c r="B42" s="365"/>
      <c r="C42" s="365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365"/>
      <c r="AD42" s="79"/>
      <c r="AE42" s="79"/>
      <c r="AF42" s="79"/>
      <c r="AG42" s="79"/>
      <c r="AH42" s="79"/>
      <c r="AI42" s="79"/>
      <c r="AJ42" s="79"/>
      <c r="AK42" s="79"/>
      <c r="AL42" s="79"/>
    </row>
    <row r="43" spans="1:38" x14ac:dyDescent="0.25">
      <c r="A43" s="365"/>
      <c r="B43" s="365"/>
      <c r="C43" s="365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365"/>
      <c r="AD43" s="79"/>
      <c r="AE43" s="79"/>
      <c r="AF43" s="79"/>
      <c r="AG43" s="79"/>
      <c r="AH43" s="79"/>
      <c r="AI43" s="79"/>
      <c r="AJ43" s="79"/>
      <c r="AK43" s="79"/>
      <c r="AL43" s="79"/>
    </row>
    <row r="44" spans="1:38" x14ac:dyDescent="0.25">
      <c r="A44" s="365"/>
      <c r="B44" s="365"/>
      <c r="C44" s="365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365"/>
      <c r="AD44" s="79"/>
      <c r="AE44" s="79"/>
      <c r="AF44" s="79"/>
      <c r="AG44" s="79"/>
      <c r="AH44" s="79"/>
      <c r="AI44" s="79"/>
      <c r="AJ44" s="79"/>
      <c r="AK44" s="79"/>
      <c r="AL44" s="79"/>
    </row>
    <row r="45" spans="1:38" x14ac:dyDescent="0.25">
      <c r="A45" s="365"/>
      <c r="B45" s="365"/>
      <c r="C45" s="365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365"/>
      <c r="AD45" s="79"/>
      <c r="AE45" s="79"/>
      <c r="AF45" s="79"/>
      <c r="AG45" s="79"/>
      <c r="AH45" s="79"/>
      <c r="AI45" s="79"/>
      <c r="AJ45" s="79"/>
      <c r="AK45" s="79"/>
      <c r="AL45" s="79"/>
    </row>
    <row r="46" spans="1:38" x14ac:dyDescent="0.25">
      <c r="A46" s="365"/>
      <c r="B46" s="365"/>
      <c r="C46" s="365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365"/>
      <c r="AD46" s="79"/>
      <c r="AE46" s="79"/>
      <c r="AF46" s="79"/>
      <c r="AG46" s="79"/>
      <c r="AH46" s="79"/>
      <c r="AI46" s="79"/>
      <c r="AJ46" s="79"/>
      <c r="AK46" s="79"/>
      <c r="AL46" s="79"/>
    </row>
    <row r="47" spans="1:38" x14ac:dyDescent="0.25">
      <c r="A47" s="365"/>
      <c r="B47" s="365"/>
      <c r="C47" s="365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365"/>
      <c r="AD47" s="79"/>
      <c r="AE47" s="79"/>
      <c r="AF47" s="79"/>
      <c r="AG47" s="79"/>
      <c r="AH47" s="79"/>
      <c r="AI47" s="79"/>
      <c r="AJ47" s="79"/>
      <c r="AK47" s="79"/>
      <c r="AL47" s="79"/>
    </row>
    <row r="48" spans="1:38" x14ac:dyDescent="0.25">
      <c r="A48" s="365"/>
      <c r="B48" s="365"/>
      <c r="C48" s="365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365"/>
      <c r="AD48" s="79"/>
      <c r="AE48" s="79"/>
      <c r="AF48" s="79"/>
      <c r="AG48" s="79"/>
      <c r="AH48" s="79"/>
      <c r="AI48" s="79"/>
      <c r="AJ48" s="79"/>
      <c r="AK48" s="79"/>
      <c r="AL48" s="79"/>
    </row>
    <row r="49" spans="1:38" x14ac:dyDescent="0.25">
      <c r="A49" s="365"/>
      <c r="B49" s="365"/>
      <c r="C49" s="365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365"/>
      <c r="AD49" s="79"/>
      <c r="AE49" s="79"/>
      <c r="AF49" s="79"/>
      <c r="AG49" s="79"/>
      <c r="AH49" s="79"/>
      <c r="AI49" s="79"/>
      <c r="AJ49" s="79"/>
      <c r="AK49" s="79"/>
      <c r="AL49" s="79"/>
    </row>
    <row r="50" spans="1:38" x14ac:dyDescent="0.25">
      <c r="A50" s="365"/>
      <c r="B50" s="365"/>
      <c r="C50" s="365"/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365"/>
      <c r="AD50" s="79"/>
      <c r="AE50" s="79"/>
      <c r="AF50" s="79"/>
      <c r="AG50" s="79"/>
      <c r="AH50" s="79"/>
      <c r="AI50" s="79"/>
      <c r="AJ50" s="79"/>
      <c r="AK50" s="79"/>
      <c r="AL50" s="79"/>
    </row>
    <row r="51" spans="1:38" x14ac:dyDescent="0.25">
      <c r="A51" s="365"/>
      <c r="B51" s="365"/>
      <c r="C51" s="365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365"/>
      <c r="AD51" s="79"/>
      <c r="AE51" s="79"/>
      <c r="AF51" s="79"/>
      <c r="AG51" s="79"/>
      <c r="AH51" s="79"/>
      <c r="AI51" s="79"/>
      <c r="AJ51" s="79"/>
      <c r="AK51" s="79"/>
      <c r="AL51" s="79"/>
    </row>
    <row r="52" spans="1:38" x14ac:dyDescent="0.25">
      <c r="A52" s="365"/>
      <c r="B52" s="365"/>
      <c r="C52" s="365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365"/>
      <c r="AD52" s="79"/>
      <c r="AE52" s="79"/>
      <c r="AF52" s="79"/>
      <c r="AG52" s="79"/>
      <c r="AH52" s="79"/>
      <c r="AI52" s="79"/>
      <c r="AJ52" s="79"/>
      <c r="AK52" s="79"/>
      <c r="AL52" s="79"/>
    </row>
    <row r="53" spans="1:38" x14ac:dyDescent="0.25">
      <c r="A53" s="365"/>
      <c r="B53" s="365"/>
      <c r="C53" s="365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365"/>
      <c r="AD53" s="79"/>
      <c r="AE53" s="79"/>
      <c r="AF53" s="79"/>
      <c r="AG53" s="79"/>
      <c r="AH53" s="79"/>
      <c r="AI53" s="79"/>
      <c r="AJ53" s="79"/>
      <c r="AK53" s="79"/>
      <c r="AL53" s="79"/>
    </row>
    <row r="54" spans="1:38" x14ac:dyDescent="0.25">
      <c r="A54" s="365"/>
      <c r="B54" s="365"/>
      <c r="C54" s="365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365"/>
      <c r="AD54" s="79"/>
      <c r="AE54" s="79"/>
      <c r="AF54" s="79"/>
      <c r="AG54" s="79"/>
      <c r="AH54" s="79"/>
      <c r="AI54" s="79"/>
      <c r="AJ54" s="79"/>
      <c r="AK54" s="79"/>
      <c r="AL54" s="79"/>
    </row>
    <row r="55" spans="1:38" x14ac:dyDescent="0.25">
      <c r="A55" s="365"/>
      <c r="B55" s="365"/>
      <c r="C55" s="365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365"/>
      <c r="AD55" s="79"/>
      <c r="AE55" s="79"/>
      <c r="AF55" s="79"/>
      <c r="AG55" s="79"/>
      <c r="AH55" s="79"/>
      <c r="AI55" s="79"/>
      <c r="AJ55" s="79"/>
      <c r="AK55" s="79"/>
      <c r="AL55" s="79"/>
    </row>
    <row r="56" spans="1:38" x14ac:dyDescent="0.25">
      <c r="A56" s="365"/>
      <c r="B56" s="365"/>
      <c r="C56" s="365"/>
      <c r="D56" s="261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365"/>
      <c r="AD56" s="79"/>
      <c r="AE56" s="79"/>
      <c r="AF56" s="79"/>
      <c r="AG56" s="79"/>
      <c r="AH56" s="79"/>
      <c r="AI56" s="79"/>
      <c r="AJ56" s="79"/>
      <c r="AK56" s="79"/>
      <c r="AL56" s="79"/>
    </row>
    <row r="57" spans="1:38" x14ac:dyDescent="0.25">
      <c r="A57" s="365"/>
      <c r="B57" s="365"/>
      <c r="C57" s="365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365"/>
      <c r="AD57" s="79"/>
      <c r="AE57" s="79"/>
      <c r="AF57" s="79"/>
      <c r="AG57" s="79"/>
      <c r="AH57" s="79"/>
      <c r="AI57" s="79"/>
      <c r="AJ57" s="79"/>
      <c r="AK57" s="79"/>
      <c r="AL57" s="79"/>
    </row>
    <row r="58" spans="1:38" x14ac:dyDescent="0.25">
      <c r="A58" s="365"/>
      <c r="B58" s="365"/>
      <c r="C58" s="365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365"/>
      <c r="AD58" s="79"/>
      <c r="AE58" s="79"/>
      <c r="AF58" s="79"/>
      <c r="AG58" s="79"/>
      <c r="AH58" s="79"/>
      <c r="AI58" s="79"/>
      <c r="AJ58" s="79"/>
      <c r="AK58" s="79"/>
      <c r="AL58" s="79"/>
    </row>
    <row r="59" spans="1:38" x14ac:dyDescent="0.25">
      <c r="A59" s="365"/>
      <c r="B59" s="365"/>
      <c r="C59" s="365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365"/>
      <c r="AD59" s="79"/>
      <c r="AE59" s="79"/>
      <c r="AF59" s="79"/>
      <c r="AG59" s="79"/>
      <c r="AH59" s="79"/>
      <c r="AI59" s="79"/>
      <c r="AJ59" s="79"/>
      <c r="AK59" s="79"/>
      <c r="AL59" s="79"/>
    </row>
    <row r="60" spans="1:38" x14ac:dyDescent="0.25">
      <c r="A60" s="365"/>
      <c r="B60" s="365"/>
      <c r="C60" s="365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365"/>
      <c r="AD60" s="79"/>
      <c r="AE60" s="79"/>
      <c r="AF60" s="79"/>
      <c r="AG60" s="79"/>
      <c r="AH60" s="79"/>
      <c r="AI60" s="79"/>
      <c r="AJ60" s="79"/>
      <c r="AK60" s="79"/>
      <c r="AL60" s="79"/>
    </row>
    <row r="61" spans="1:38" x14ac:dyDescent="0.25">
      <c r="A61" s="365"/>
      <c r="B61" s="365"/>
      <c r="C61" s="365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365"/>
      <c r="AD61" s="79"/>
      <c r="AE61" s="79"/>
      <c r="AF61" s="79"/>
      <c r="AG61" s="79"/>
      <c r="AH61" s="79"/>
      <c r="AI61" s="79"/>
      <c r="AJ61" s="79"/>
      <c r="AK61" s="79"/>
      <c r="AL61" s="79"/>
    </row>
    <row r="62" spans="1:38" x14ac:dyDescent="0.25">
      <c r="A62" s="365"/>
      <c r="B62" s="365"/>
      <c r="C62" s="365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1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365"/>
      <c r="AD62" s="79"/>
      <c r="AE62" s="79"/>
      <c r="AF62" s="79"/>
      <c r="AG62" s="79"/>
      <c r="AH62" s="79"/>
      <c r="AI62" s="79"/>
      <c r="AJ62" s="79"/>
      <c r="AK62" s="79"/>
      <c r="AL62" s="79"/>
    </row>
    <row r="63" spans="1:38" x14ac:dyDescent="0.25">
      <c r="A63" s="365"/>
      <c r="B63" s="365"/>
      <c r="C63" s="365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365"/>
      <c r="AD63" s="79"/>
      <c r="AE63" s="79"/>
      <c r="AF63" s="79"/>
      <c r="AG63" s="79"/>
      <c r="AH63" s="79"/>
      <c r="AI63" s="79"/>
      <c r="AJ63" s="79"/>
      <c r="AK63" s="79"/>
      <c r="AL63" s="79"/>
    </row>
    <row r="64" spans="1:38" x14ac:dyDescent="0.25">
      <c r="A64" s="365"/>
      <c r="B64" s="365"/>
      <c r="C64" s="365"/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365"/>
      <c r="AD64" s="79"/>
      <c r="AE64" s="79"/>
      <c r="AF64" s="79"/>
      <c r="AG64" s="79"/>
      <c r="AH64" s="79"/>
      <c r="AI64" s="79"/>
      <c r="AJ64" s="79"/>
      <c r="AK64" s="79"/>
      <c r="AL64" s="79"/>
    </row>
    <row r="65" spans="1:38" x14ac:dyDescent="0.25">
      <c r="A65" s="365"/>
      <c r="B65" s="365"/>
      <c r="C65" s="365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365"/>
      <c r="AD65" s="79"/>
      <c r="AE65" s="79"/>
      <c r="AF65" s="79"/>
      <c r="AG65" s="79"/>
      <c r="AH65" s="79"/>
      <c r="AI65" s="79"/>
      <c r="AJ65" s="79"/>
      <c r="AK65" s="79"/>
      <c r="AL65" s="79"/>
    </row>
    <row r="66" spans="1:38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</row>
    <row r="67" spans="1:38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</row>
    <row r="68" spans="1:38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</row>
    <row r="69" spans="1:38" x14ac:dyDescent="0.2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</row>
    <row r="70" spans="1:38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</row>
    <row r="71" spans="1:38" x14ac:dyDescent="0.2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</row>
    <row r="72" spans="1:38" x14ac:dyDescent="0.2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</row>
    <row r="73" spans="1:38" x14ac:dyDescent="0.2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</row>
    <row r="74" spans="1:38" x14ac:dyDescent="0.2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</row>
    <row r="75" spans="1:38" x14ac:dyDescent="0.2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</row>
    <row r="76" spans="1:38" x14ac:dyDescent="0.2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</row>
    <row r="77" spans="1:38" x14ac:dyDescent="0.2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</row>
    <row r="78" spans="1:38" x14ac:dyDescent="0.2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</row>
    <row r="79" spans="1:38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</row>
    <row r="80" spans="1:38" x14ac:dyDescent="0.2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</row>
    <row r="81" spans="1:29" x14ac:dyDescent="0.2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</row>
    <row r="82" spans="1:29" x14ac:dyDescent="0.25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</row>
    <row r="83" spans="1:29" x14ac:dyDescent="0.2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</row>
    <row r="84" spans="1:29" x14ac:dyDescent="0.2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</row>
    <row r="85" spans="1:29" x14ac:dyDescent="0.2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</row>
    <row r="86" spans="1:29" x14ac:dyDescent="0.2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</row>
    <row r="87" spans="1:29" x14ac:dyDescent="0.2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</row>
    <row r="88" spans="1:29" x14ac:dyDescent="0.2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</row>
    <row r="89" spans="1:29" x14ac:dyDescent="0.2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</row>
    <row r="90" spans="1:29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</row>
    <row r="91" spans="1:29" x14ac:dyDescent="0.2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</row>
    <row r="92" spans="1:29" x14ac:dyDescent="0.2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</row>
    <row r="93" spans="1:29" x14ac:dyDescent="0.25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</row>
    <row r="94" spans="1:29" x14ac:dyDescent="0.25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</row>
    <row r="95" spans="1:29" x14ac:dyDescent="0.2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</row>
    <row r="96" spans="1:29" x14ac:dyDescent="0.25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</row>
    <row r="97" spans="1:29" x14ac:dyDescent="0.25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</row>
    <row r="98" spans="1:29" x14ac:dyDescent="0.2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</row>
    <row r="99" spans="1:29" x14ac:dyDescent="0.2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</row>
    <row r="100" spans="1:29" x14ac:dyDescent="0.2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</row>
  </sheetData>
  <sheetProtection formatColumns="0" formatRows="0" insertColumns="0" insertRows="0" deleteColumns="0" deleteRows="0" selectLockedCells="1" sort="0" autoFilter="0"/>
  <sortState ref="D6:AC32">
    <sortCondition descending="1" ref="AC6:AC32"/>
  </sortState>
  <mergeCells count="9">
    <mergeCell ref="AE5:AG5"/>
    <mergeCell ref="AI5:AK5"/>
    <mergeCell ref="A1:AD2"/>
    <mergeCell ref="A3:G4"/>
    <mergeCell ref="AC3:AC5"/>
    <mergeCell ref="AD3:AD5"/>
    <mergeCell ref="H3:M3"/>
    <mergeCell ref="N3:W3"/>
    <mergeCell ref="X3:AB3"/>
  </mergeCells>
  <conditionalFormatting sqref="A6:B39">
    <cfRule type="cellIs" dxfId="61" priority="12" operator="equal">
      <formula>3</formula>
    </cfRule>
    <cfRule type="cellIs" dxfId="60" priority="13" operator="equal">
      <formula>2</formula>
    </cfRule>
    <cfRule type="cellIs" dxfId="59" priority="14" operator="equal">
      <formula>1</formula>
    </cfRule>
  </conditionalFormatting>
  <conditionalFormatting sqref="A6:B39">
    <cfRule type="cellIs" dxfId="58" priority="15" operator="equal">
      <formula>2</formula>
    </cfRule>
  </conditionalFormatting>
  <conditionalFormatting sqref="H5">
    <cfRule type="cellIs" dxfId="57" priority="11" stopIfTrue="1" operator="equal">
      <formula>"D"</formula>
    </cfRule>
  </conditionalFormatting>
  <conditionalFormatting sqref="G1:G1048576">
    <cfRule type="cellIs" dxfId="56" priority="1" operator="equal">
      <formula>"D"</formula>
    </cfRule>
  </conditionalFormatting>
  <conditionalFormatting sqref="A6:AC39">
    <cfRule type="expression" dxfId="55" priority="35">
      <formula>$AK6=LARGE($AK$6:$AK$50,3)</formula>
    </cfRule>
    <cfRule type="expression" dxfId="54" priority="36">
      <formula>$AK6=LARGE($AK$6:$AK$50,2)</formula>
    </cfRule>
    <cfRule type="expression" dxfId="53" priority="37">
      <formula>$AK6=MAX($AK$6:$AK$50)</formula>
    </cfRule>
  </conditionalFormatting>
  <conditionalFormatting sqref="B6:AC39">
    <cfRule type="expression" dxfId="52" priority="41">
      <formula>$AG6=LARGE($AG$6:$AG$50,3)</formula>
    </cfRule>
    <cfRule type="expression" dxfId="51" priority="42">
      <formula>$AG6=LARGE($AG$6:$AG$50,2)</formula>
    </cfRule>
    <cfRule type="expression" dxfId="50" priority="43">
      <formula>$AG6=MAX($AG$6:$AG$50)</formula>
    </cfRule>
  </conditionalFormatting>
  <pageMargins left="0.7" right="0.7" top="0.75" bottom="0.75" header="0.3" footer="0.3"/>
  <pageSetup paperSize="9" scale="7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6"/>
  <sheetViews>
    <sheetView showGridLines="0" zoomScale="90" zoomScaleNormal="90" workbookViewId="0">
      <pane ySplit="6" topLeftCell="A7" activePane="bottomLeft" state="frozen"/>
      <selection pane="bottomLeft" activeCell="Z11" sqref="Z11"/>
    </sheetView>
  </sheetViews>
  <sheetFormatPr baseColWidth="10" defaultColWidth="8.88671875" defaultRowHeight="13.2" x14ac:dyDescent="0.25"/>
  <cols>
    <col min="1" max="2" width="3.33203125" bestFit="1" customWidth="1"/>
    <col min="3" max="3" width="5.77734375" customWidth="1"/>
    <col min="4" max="4" width="23" customWidth="1"/>
    <col min="5" max="5" width="20.77734375" customWidth="1"/>
    <col min="6" max="6" width="26.5546875" customWidth="1"/>
    <col min="7" max="7" width="6.77734375" customWidth="1"/>
    <col min="8" max="28" width="5.77734375" customWidth="1"/>
    <col min="29" max="29" width="4.77734375" customWidth="1"/>
    <col min="30" max="30" width="6.77734375" customWidth="1"/>
    <col min="31" max="31" width="4" hidden="1" customWidth="1"/>
    <col min="32" max="32" width="19.21875" hidden="1" customWidth="1"/>
    <col min="33" max="33" width="4" hidden="1" customWidth="1"/>
    <col min="34" max="34" width="2.77734375" hidden="1" customWidth="1"/>
    <col min="35" max="35" width="4" hidden="1" customWidth="1"/>
    <col min="36" max="36" width="19.21875" hidden="1" customWidth="1"/>
    <col min="37" max="37" width="4" hidden="1" customWidth="1"/>
  </cols>
  <sheetData>
    <row r="1" spans="1:38" ht="19.95" customHeight="1" collapsed="1" x14ac:dyDescent="0.25">
      <c r="A1" s="722" t="s">
        <v>231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4"/>
    </row>
    <row r="2" spans="1:38" ht="19.95" customHeight="1" x14ac:dyDescent="0.25">
      <c r="A2" s="725"/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26"/>
      <c r="AA2" s="726"/>
      <c r="AB2" s="726"/>
      <c r="AC2" s="726"/>
      <c r="AD2" s="727"/>
    </row>
    <row r="3" spans="1:38" ht="19.95" customHeight="1" x14ac:dyDescent="0.25">
      <c r="A3" s="722"/>
      <c r="B3" s="723"/>
      <c r="C3" s="723"/>
      <c r="D3" s="723"/>
      <c r="E3" s="723"/>
      <c r="F3" s="723"/>
      <c r="G3" s="724"/>
      <c r="H3" s="739"/>
      <c r="I3" s="739"/>
      <c r="J3" s="739"/>
      <c r="K3" s="739"/>
      <c r="L3" s="739"/>
      <c r="M3" s="739"/>
      <c r="N3" s="740" t="s">
        <v>153</v>
      </c>
      <c r="O3" s="740"/>
      <c r="P3" s="740"/>
      <c r="Q3" s="740"/>
      <c r="R3" s="740"/>
      <c r="S3" s="740"/>
      <c r="T3" s="740"/>
      <c r="U3" s="740"/>
      <c r="V3" s="740"/>
      <c r="W3" s="740"/>
      <c r="X3" s="740"/>
      <c r="Y3" s="740"/>
      <c r="Z3" s="740"/>
      <c r="AA3" s="740"/>
      <c r="AB3" s="740"/>
      <c r="AC3" s="614"/>
      <c r="AD3" s="613"/>
    </row>
    <row r="4" spans="1:38" ht="15" customHeight="1" x14ac:dyDescent="0.25">
      <c r="A4" s="736"/>
      <c r="B4" s="737"/>
      <c r="C4" s="737"/>
      <c r="D4" s="737"/>
      <c r="E4" s="737"/>
      <c r="F4" s="737"/>
      <c r="G4" s="738"/>
      <c r="H4" s="714" t="s">
        <v>114</v>
      </c>
      <c r="I4" s="714"/>
      <c r="J4" s="714"/>
      <c r="K4" s="714"/>
      <c r="L4" s="714"/>
      <c r="M4" s="715"/>
      <c r="N4" s="716" t="s">
        <v>393</v>
      </c>
      <c r="O4" s="717"/>
      <c r="P4" s="717"/>
      <c r="Q4" s="717"/>
      <c r="R4" s="717"/>
      <c r="S4" s="717"/>
      <c r="T4" s="717"/>
      <c r="U4" s="717"/>
      <c r="V4" s="717"/>
      <c r="W4" s="718"/>
      <c r="X4" s="719" t="s">
        <v>188</v>
      </c>
      <c r="Y4" s="720"/>
      <c r="Z4" s="720"/>
      <c r="AA4" s="720"/>
      <c r="AB4" s="720"/>
      <c r="AC4" s="734" t="s">
        <v>116</v>
      </c>
      <c r="AD4" s="733" t="s">
        <v>156</v>
      </c>
      <c r="AE4" s="4"/>
    </row>
    <row r="5" spans="1:38" ht="120" customHeight="1" x14ac:dyDescent="0.25">
      <c r="A5" s="725"/>
      <c r="B5" s="726"/>
      <c r="C5" s="726"/>
      <c r="D5" s="726"/>
      <c r="E5" s="726"/>
      <c r="F5" s="726"/>
      <c r="G5" s="727"/>
      <c r="H5" s="615" t="s">
        <v>181</v>
      </c>
      <c r="I5" s="460" t="s">
        <v>162</v>
      </c>
      <c r="J5" s="460" t="s">
        <v>183</v>
      </c>
      <c r="K5" s="464" t="s">
        <v>189</v>
      </c>
      <c r="L5" s="460" t="s">
        <v>173</v>
      </c>
      <c r="M5" s="473" t="s">
        <v>177</v>
      </c>
      <c r="N5" s="181" t="s">
        <v>185</v>
      </c>
      <c r="O5" s="182" t="s">
        <v>146</v>
      </c>
      <c r="P5" s="183" t="s">
        <v>166</v>
      </c>
      <c r="Q5" s="183" t="s">
        <v>148</v>
      </c>
      <c r="R5" s="183" t="s">
        <v>147</v>
      </c>
      <c r="S5" s="183" t="s">
        <v>186</v>
      </c>
      <c r="T5" s="184" t="s">
        <v>117</v>
      </c>
      <c r="U5" s="183" t="s">
        <v>172</v>
      </c>
      <c r="V5" s="185" t="s">
        <v>187</v>
      </c>
      <c r="W5" s="186" t="s">
        <v>178</v>
      </c>
      <c r="X5" s="187" t="s">
        <v>227</v>
      </c>
      <c r="Y5" s="188" t="s">
        <v>228</v>
      </c>
      <c r="Z5" s="352" t="s">
        <v>190</v>
      </c>
      <c r="AA5" s="188" t="s">
        <v>229</v>
      </c>
      <c r="AB5" s="188" t="s">
        <v>230</v>
      </c>
      <c r="AC5" s="735"/>
      <c r="AD5" s="732"/>
      <c r="AE5" s="4"/>
    </row>
    <row r="6" spans="1:38" ht="60" customHeight="1" x14ac:dyDescent="0.25">
      <c r="A6" s="164" t="s">
        <v>167</v>
      </c>
      <c r="B6" s="165" t="s">
        <v>168</v>
      </c>
      <c r="C6" s="166" t="s">
        <v>169</v>
      </c>
      <c r="D6" s="404" t="s">
        <v>118</v>
      </c>
      <c r="E6" s="404" t="s">
        <v>119</v>
      </c>
      <c r="F6" s="404" t="s">
        <v>120</v>
      </c>
      <c r="G6" s="405" t="s">
        <v>134</v>
      </c>
      <c r="H6" s="461">
        <v>46103</v>
      </c>
      <c r="I6" s="462">
        <v>46131</v>
      </c>
      <c r="J6" s="462">
        <v>46152</v>
      </c>
      <c r="K6" s="197">
        <v>46166</v>
      </c>
      <c r="L6" s="462">
        <v>46264</v>
      </c>
      <c r="M6" s="474">
        <v>46271</v>
      </c>
      <c r="N6" s="357">
        <v>46137</v>
      </c>
      <c r="O6" s="358">
        <v>46138</v>
      </c>
      <c r="P6" s="197">
        <v>46145</v>
      </c>
      <c r="Q6" s="197">
        <v>46150</v>
      </c>
      <c r="R6" s="197">
        <v>46159</v>
      </c>
      <c r="S6" s="197">
        <v>46167</v>
      </c>
      <c r="T6" s="359">
        <v>46186</v>
      </c>
      <c r="U6" s="172">
        <v>46187</v>
      </c>
      <c r="V6" s="198">
        <v>46194</v>
      </c>
      <c r="W6" s="360">
        <v>45921</v>
      </c>
      <c r="X6" s="361">
        <v>46141</v>
      </c>
      <c r="Y6" s="362">
        <v>46155</v>
      </c>
      <c r="Z6" s="362">
        <v>46158</v>
      </c>
      <c r="AA6" s="362">
        <v>46169</v>
      </c>
      <c r="AB6" s="363">
        <v>46193</v>
      </c>
      <c r="AC6" s="735"/>
      <c r="AD6" s="732"/>
      <c r="AE6" s="698" t="s">
        <v>137</v>
      </c>
      <c r="AF6" s="698"/>
      <c r="AG6" s="698"/>
      <c r="AH6" s="24"/>
      <c r="AI6" s="698" t="s">
        <v>139</v>
      </c>
      <c r="AJ6" s="698"/>
      <c r="AK6" s="698"/>
    </row>
    <row r="7" spans="1:38" ht="18" customHeight="1" x14ac:dyDescent="0.25">
      <c r="A7" s="366">
        <f t="shared" ref="A7:A43" si="0">IFERROR(RANK(AI7,$AI$7:$AI$60,0),"")</f>
        <v>1</v>
      </c>
      <c r="B7" s="367" t="str">
        <f t="shared" ref="B7:B43" si="1">IFERROR(RANK(AE7,$AE$7:$AE$60,0),"")</f>
        <v/>
      </c>
      <c r="C7" s="432">
        <f t="shared" ref="C7:C12" si="2">RANK(AC7,$AC$7:$AC$50,0)</f>
        <v>1</v>
      </c>
      <c r="D7" s="378" t="s">
        <v>266</v>
      </c>
      <c r="E7" s="379" t="s">
        <v>267</v>
      </c>
      <c r="F7" s="380" t="s">
        <v>122</v>
      </c>
      <c r="G7" s="381" t="s">
        <v>194</v>
      </c>
      <c r="H7" s="382">
        <v>32</v>
      </c>
      <c r="I7" s="383">
        <v>32</v>
      </c>
      <c r="J7" s="383"/>
      <c r="K7" s="383"/>
      <c r="L7" s="383"/>
      <c r="M7" s="384"/>
      <c r="N7" s="385">
        <v>70</v>
      </c>
      <c r="O7" s="386">
        <v>64</v>
      </c>
      <c r="P7" s="386">
        <v>64</v>
      </c>
      <c r="Q7" s="387">
        <v>56</v>
      </c>
      <c r="R7" s="387"/>
      <c r="S7" s="387"/>
      <c r="T7" s="387"/>
      <c r="U7" s="387"/>
      <c r="V7" s="387"/>
      <c r="W7" s="388"/>
      <c r="X7" s="389">
        <v>70</v>
      </c>
      <c r="Y7" s="387"/>
      <c r="Z7" s="387"/>
      <c r="AA7" s="387"/>
      <c r="AB7" s="388"/>
      <c r="AC7" s="482">
        <f t="shared" ref="AC7:AC43" si="3">IFERROR(SUM(H7:AB7),"")</f>
        <v>388</v>
      </c>
      <c r="AD7" s="65">
        <f t="shared" ref="AD7:AD41" si="4">IF(C7&lt;&gt;"",100-IF(C7&lt;55,1*(C7-1),30)-IF(C7&gt;55,(C7-1)*1,0),"")</f>
        <v>100</v>
      </c>
      <c r="AE7" s="68" t="str">
        <f t="shared" ref="AE7:AE43" si="5">IF($G7="D",$AD7,"")</f>
        <v/>
      </c>
      <c r="AF7" s="68" t="str">
        <f t="shared" ref="AF7:AF43" si="6">IF($G7="D",$F7,"")</f>
        <v/>
      </c>
      <c r="AG7" s="68" t="str">
        <f t="shared" ref="AG7:AG43" si="7">IF($G7="D",$AD7,"")</f>
        <v/>
      </c>
      <c r="AH7" s="78"/>
      <c r="AI7" s="68">
        <f t="shared" ref="AI7:AI43" si="8">IF($G7="H",$AD7,"")</f>
        <v>100</v>
      </c>
      <c r="AJ7" s="68" t="str">
        <f t="shared" ref="AJ7:AJ43" si="9">IF($G7="H",$F7,"")</f>
        <v>VC Eckwersheim</v>
      </c>
      <c r="AK7" s="68">
        <f t="shared" ref="AK7:AK43" si="10">IF($G7="H",$AD7,"")</f>
        <v>100</v>
      </c>
      <c r="AL7" s="79"/>
    </row>
    <row r="8" spans="1:38" ht="18" customHeight="1" x14ac:dyDescent="0.25">
      <c r="A8" s="369">
        <f t="shared" si="0"/>
        <v>2</v>
      </c>
      <c r="B8" s="370" t="str">
        <f t="shared" si="1"/>
        <v/>
      </c>
      <c r="C8" s="433">
        <f t="shared" si="2"/>
        <v>2</v>
      </c>
      <c r="D8" s="395" t="s">
        <v>333</v>
      </c>
      <c r="E8" s="313" t="s">
        <v>334</v>
      </c>
      <c r="F8" s="95" t="s">
        <v>122</v>
      </c>
      <c r="G8" s="96" t="s">
        <v>194</v>
      </c>
      <c r="H8" s="315"/>
      <c r="I8" s="316">
        <v>30</v>
      </c>
      <c r="J8" s="316"/>
      <c r="K8" s="316"/>
      <c r="L8" s="316"/>
      <c r="M8" s="323"/>
      <c r="N8" s="331">
        <v>64</v>
      </c>
      <c r="O8" s="321">
        <v>70</v>
      </c>
      <c r="P8" s="321">
        <v>60</v>
      </c>
      <c r="Q8" s="320">
        <v>64</v>
      </c>
      <c r="R8" s="321"/>
      <c r="S8" s="321"/>
      <c r="T8" s="321"/>
      <c r="U8" s="321"/>
      <c r="V8" s="321"/>
      <c r="W8" s="322"/>
      <c r="X8" s="396">
        <v>60</v>
      </c>
      <c r="Y8" s="321"/>
      <c r="Z8" s="321"/>
      <c r="AA8" s="321"/>
      <c r="AB8" s="322"/>
      <c r="AC8" s="481">
        <f t="shared" si="3"/>
        <v>348</v>
      </c>
      <c r="AD8" s="65">
        <f t="shared" si="4"/>
        <v>99</v>
      </c>
      <c r="AE8" s="68" t="str">
        <f t="shared" si="5"/>
        <v/>
      </c>
      <c r="AF8" s="68" t="str">
        <f t="shared" si="6"/>
        <v/>
      </c>
      <c r="AG8" s="68" t="str">
        <f t="shared" si="7"/>
        <v/>
      </c>
      <c r="AH8" s="78"/>
      <c r="AI8" s="68">
        <f t="shared" si="8"/>
        <v>99</v>
      </c>
      <c r="AJ8" s="68" t="str">
        <f t="shared" si="9"/>
        <v>VC Eckwersheim</v>
      </c>
      <c r="AK8" s="68">
        <f t="shared" si="10"/>
        <v>99</v>
      </c>
      <c r="AL8" s="79"/>
    </row>
    <row r="9" spans="1:38" ht="18" customHeight="1" x14ac:dyDescent="0.25">
      <c r="A9" s="369">
        <f t="shared" si="0"/>
        <v>3</v>
      </c>
      <c r="B9" s="370" t="str">
        <f t="shared" si="1"/>
        <v/>
      </c>
      <c r="C9" s="433">
        <f t="shared" si="2"/>
        <v>3</v>
      </c>
      <c r="D9" s="395" t="s">
        <v>324</v>
      </c>
      <c r="E9" s="313" t="s">
        <v>332</v>
      </c>
      <c r="F9" s="314" t="s">
        <v>163</v>
      </c>
      <c r="G9" s="96" t="s">
        <v>194</v>
      </c>
      <c r="H9" s="330"/>
      <c r="I9" s="316">
        <v>35</v>
      </c>
      <c r="J9" s="316"/>
      <c r="K9" s="316"/>
      <c r="L9" s="316"/>
      <c r="M9" s="323"/>
      <c r="N9" s="331">
        <v>56</v>
      </c>
      <c r="O9" s="321">
        <v>50</v>
      </c>
      <c r="P9" s="320">
        <v>70</v>
      </c>
      <c r="Q9" s="320">
        <v>60</v>
      </c>
      <c r="R9" s="321"/>
      <c r="S9" s="321"/>
      <c r="T9" s="321"/>
      <c r="U9" s="321"/>
      <c r="V9" s="321"/>
      <c r="W9" s="322"/>
      <c r="X9" s="396">
        <v>64</v>
      </c>
      <c r="Y9" s="321"/>
      <c r="Z9" s="321"/>
      <c r="AA9" s="321"/>
      <c r="AB9" s="322"/>
      <c r="AC9" s="481">
        <f t="shared" si="3"/>
        <v>335</v>
      </c>
      <c r="AD9" s="65">
        <f t="shared" si="4"/>
        <v>98</v>
      </c>
      <c r="AE9" s="68" t="str">
        <f t="shared" si="5"/>
        <v/>
      </c>
      <c r="AF9" s="68" t="str">
        <f t="shared" si="6"/>
        <v/>
      </c>
      <c r="AG9" s="68" t="str">
        <f t="shared" si="7"/>
        <v/>
      </c>
      <c r="AH9" s="78"/>
      <c r="AI9" s="68">
        <f t="shared" si="8"/>
        <v>98</v>
      </c>
      <c r="AJ9" s="68" t="str">
        <f t="shared" si="9"/>
        <v>UC 1920 Vendenheim</v>
      </c>
      <c r="AK9" s="68">
        <f t="shared" si="10"/>
        <v>98</v>
      </c>
      <c r="AL9" s="79"/>
    </row>
    <row r="10" spans="1:38" ht="18" customHeight="1" x14ac:dyDescent="0.25">
      <c r="A10" s="369" t="str">
        <f t="shared" si="0"/>
        <v/>
      </c>
      <c r="B10" s="370">
        <f t="shared" si="1"/>
        <v>1</v>
      </c>
      <c r="C10" s="433">
        <f t="shared" si="2"/>
        <v>4</v>
      </c>
      <c r="D10" s="400" t="s">
        <v>269</v>
      </c>
      <c r="E10" s="281" t="s">
        <v>270</v>
      </c>
      <c r="F10" s="131" t="s">
        <v>158</v>
      </c>
      <c r="G10" s="132" t="s">
        <v>210</v>
      </c>
      <c r="H10" s="294">
        <v>24</v>
      </c>
      <c r="I10" s="284">
        <v>26</v>
      </c>
      <c r="J10" s="284"/>
      <c r="K10" s="284"/>
      <c r="L10" s="284"/>
      <c r="M10" s="285"/>
      <c r="N10" s="286">
        <v>52</v>
      </c>
      <c r="O10" s="287">
        <v>46</v>
      </c>
      <c r="P10" s="287">
        <v>50</v>
      </c>
      <c r="Q10" s="288">
        <v>44</v>
      </c>
      <c r="R10" s="288"/>
      <c r="S10" s="288"/>
      <c r="T10" s="288"/>
      <c r="U10" s="288"/>
      <c r="V10" s="288"/>
      <c r="W10" s="289"/>
      <c r="X10" s="334">
        <v>50</v>
      </c>
      <c r="Y10" s="288"/>
      <c r="Z10" s="288"/>
      <c r="AA10" s="288"/>
      <c r="AB10" s="289"/>
      <c r="AC10" s="481">
        <f t="shared" si="3"/>
        <v>292</v>
      </c>
      <c r="AD10" s="65">
        <f t="shared" si="4"/>
        <v>97</v>
      </c>
      <c r="AE10" s="68">
        <f t="shared" si="5"/>
        <v>97</v>
      </c>
      <c r="AF10" s="68" t="str">
        <f t="shared" si="6"/>
        <v>UC Haguenau</v>
      </c>
      <c r="AG10" s="68">
        <f t="shared" si="7"/>
        <v>97</v>
      </c>
      <c r="AH10" s="78"/>
      <c r="AI10" s="68" t="str">
        <f t="shared" si="8"/>
        <v/>
      </c>
      <c r="AJ10" s="68" t="str">
        <f t="shared" si="9"/>
        <v/>
      </c>
      <c r="AK10" s="68" t="str">
        <f t="shared" si="10"/>
        <v/>
      </c>
      <c r="AL10" s="79"/>
    </row>
    <row r="11" spans="1:38" ht="18" customHeight="1" x14ac:dyDescent="0.25">
      <c r="A11" s="369">
        <f t="shared" si="0"/>
        <v>4</v>
      </c>
      <c r="B11" s="370" t="str">
        <f t="shared" si="1"/>
        <v/>
      </c>
      <c r="C11" s="433">
        <f t="shared" si="2"/>
        <v>5</v>
      </c>
      <c r="D11" s="393" t="s">
        <v>318</v>
      </c>
      <c r="E11" s="270" t="s">
        <v>283</v>
      </c>
      <c r="F11" s="81" t="s">
        <v>158</v>
      </c>
      <c r="G11" s="82" t="s">
        <v>194</v>
      </c>
      <c r="H11" s="271"/>
      <c r="I11" s="272">
        <v>24</v>
      </c>
      <c r="J11" s="272"/>
      <c r="K11" s="272"/>
      <c r="L11" s="272"/>
      <c r="M11" s="278"/>
      <c r="N11" s="274">
        <v>46</v>
      </c>
      <c r="O11" s="275">
        <v>48</v>
      </c>
      <c r="P11" s="275">
        <v>42</v>
      </c>
      <c r="Q11" s="276">
        <v>50</v>
      </c>
      <c r="R11" s="276"/>
      <c r="S11" s="276"/>
      <c r="T11" s="276"/>
      <c r="U11" s="276"/>
      <c r="V11" s="276"/>
      <c r="W11" s="277"/>
      <c r="X11" s="394">
        <v>46</v>
      </c>
      <c r="Y11" s="276"/>
      <c r="Z11" s="276"/>
      <c r="AA11" s="276"/>
      <c r="AB11" s="277"/>
      <c r="AC11" s="481">
        <f t="shared" si="3"/>
        <v>256</v>
      </c>
      <c r="AD11" s="65">
        <f t="shared" si="4"/>
        <v>96</v>
      </c>
      <c r="AE11" s="68" t="str">
        <f t="shared" si="5"/>
        <v/>
      </c>
      <c r="AF11" s="68" t="str">
        <f t="shared" si="6"/>
        <v/>
      </c>
      <c r="AG11" s="68" t="str">
        <f t="shared" si="7"/>
        <v/>
      </c>
      <c r="AH11" s="78"/>
      <c r="AI11" s="68">
        <f t="shared" si="8"/>
        <v>96</v>
      </c>
      <c r="AJ11" s="68" t="str">
        <f t="shared" si="9"/>
        <v>UC Haguenau</v>
      </c>
      <c r="AK11" s="68">
        <f t="shared" si="10"/>
        <v>96</v>
      </c>
      <c r="AL11" s="79"/>
    </row>
    <row r="12" spans="1:38" ht="18" customHeight="1" x14ac:dyDescent="0.25">
      <c r="A12" s="369">
        <f t="shared" si="0"/>
        <v>5</v>
      </c>
      <c r="B12" s="370" t="str">
        <f t="shared" si="1"/>
        <v/>
      </c>
      <c r="C12" s="433">
        <f t="shared" si="2"/>
        <v>6</v>
      </c>
      <c r="D12" s="390" t="s">
        <v>268</v>
      </c>
      <c r="E12" s="300" t="s">
        <v>203</v>
      </c>
      <c r="F12" s="391" t="s">
        <v>155</v>
      </c>
      <c r="G12" s="301" t="s">
        <v>194</v>
      </c>
      <c r="H12" s="302">
        <v>26</v>
      </c>
      <c r="I12" s="303"/>
      <c r="J12" s="303"/>
      <c r="K12" s="303"/>
      <c r="L12" s="303"/>
      <c r="M12" s="304"/>
      <c r="N12" s="328">
        <v>50</v>
      </c>
      <c r="O12" s="306">
        <v>60</v>
      </c>
      <c r="P12" s="306">
        <v>52</v>
      </c>
      <c r="Q12" s="307">
        <v>52</v>
      </c>
      <c r="R12" s="307"/>
      <c r="S12" s="307"/>
      <c r="T12" s="307"/>
      <c r="U12" s="307"/>
      <c r="V12" s="307"/>
      <c r="W12" s="308"/>
      <c r="X12" s="333"/>
      <c r="Y12" s="307"/>
      <c r="Z12" s="307"/>
      <c r="AA12" s="307"/>
      <c r="AB12" s="308"/>
      <c r="AC12" s="481">
        <f t="shared" si="3"/>
        <v>240</v>
      </c>
      <c r="AD12" s="65">
        <f t="shared" si="4"/>
        <v>95</v>
      </c>
      <c r="AE12" s="68" t="str">
        <f t="shared" si="5"/>
        <v/>
      </c>
      <c r="AF12" s="68" t="str">
        <f t="shared" si="6"/>
        <v/>
      </c>
      <c r="AG12" s="68" t="str">
        <f t="shared" si="7"/>
        <v/>
      </c>
      <c r="AH12" s="78"/>
      <c r="AI12" s="68">
        <f t="shared" si="8"/>
        <v>95</v>
      </c>
      <c r="AJ12" s="68" t="str">
        <f t="shared" si="9"/>
        <v>VC Sundgovia Altkirch</v>
      </c>
      <c r="AK12" s="68">
        <f t="shared" si="10"/>
        <v>95</v>
      </c>
      <c r="AL12" s="79"/>
    </row>
    <row r="13" spans="1:38" ht="18" customHeight="1" x14ac:dyDescent="0.25">
      <c r="A13" s="369">
        <f t="shared" si="0"/>
        <v>6</v>
      </c>
      <c r="B13" s="370" t="str">
        <f t="shared" si="1"/>
        <v/>
      </c>
      <c r="C13" s="433">
        <f t="shared" ref="C13:C43" si="11">RANK(AC13,$AC$7:$AC$50,0)</f>
        <v>7</v>
      </c>
      <c r="D13" s="390" t="s">
        <v>364</v>
      </c>
      <c r="E13" s="300" t="s">
        <v>301</v>
      </c>
      <c r="F13" s="327" t="s">
        <v>163</v>
      </c>
      <c r="G13" s="301" t="s">
        <v>194</v>
      </c>
      <c r="H13" s="302"/>
      <c r="I13" s="303"/>
      <c r="J13" s="303"/>
      <c r="K13" s="303"/>
      <c r="L13" s="303"/>
      <c r="M13" s="309"/>
      <c r="N13" s="328"/>
      <c r="O13" s="307">
        <v>52</v>
      </c>
      <c r="P13" s="307">
        <v>56</v>
      </c>
      <c r="Q13" s="306">
        <v>46</v>
      </c>
      <c r="R13" s="307"/>
      <c r="S13" s="307"/>
      <c r="T13" s="307"/>
      <c r="U13" s="307"/>
      <c r="V13" s="307"/>
      <c r="W13" s="308"/>
      <c r="X13" s="333">
        <v>56</v>
      </c>
      <c r="Y13" s="307"/>
      <c r="Z13" s="307"/>
      <c r="AA13" s="307"/>
      <c r="AB13" s="308"/>
      <c r="AC13" s="481">
        <f t="shared" si="3"/>
        <v>210</v>
      </c>
      <c r="AD13" s="65">
        <f t="shared" si="4"/>
        <v>94</v>
      </c>
      <c r="AE13" s="68" t="str">
        <f t="shared" si="5"/>
        <v/>
      </c>
      <c r="AF13" s="68" t="str">
        <f t="shared" si="6"/>
        <v/>
      </c>
      <c r="AG13" s="68" t="str">
        <f t="shared" si="7"/>
        <v/>
      </c>
      <c r="AH13" s="78"/>
      <c r="AI13" s="68">
        <f t="shared" si="8"/>
        <v>94</v>
      </c>
      <c r="AJ13" s="68" t="str">
        <f t="shared" si="9"/>
        <v>UC 1920 Vendenheim</v>
      </c>
      <c r="AK13" s="68">
        <f t="shared" si="10"/>
        <v>94</v>
      </c>
      <c r="AL13" s="79"/>
    </row>
    <row r="14" spans="1:38" ht="18" customHeight="1" x14ac:dyDescent="0.25">
      <c r="A14" s="369" t="str">
        <f t="shared" si="0"/>
        <v/>
      </c>
      <c r="B14" s="370">
        <f t="shared" si="1"/>
        <v>2</v>
      </c>
      <c r="C14" s="433">
        <f t="shared" si="11"/>
        <v>8</v>
      </c>
      <c r="D14" s="397" t="s">
        <v>264</v>
      </c>
      <c r="E14" s="262" t="s">
        <v>274</v>
      </c>
      <c r="F14" s="263" t="s">
        <v>163</v>
      </c>
      <c r="G14" s="264" t="s">
        <v>210</v>
      </c>
      <c r="H14" s="555">
        <v>19</v>
      </c>
      <c r="I14" s="265">
        <v>21</v>
      </c>
      <c r="J14" s="265"/>
      <c r="K14" s="265"/>
      <c r="L14" s="265"/>
      <c r="M14" s="556"/>
      <c r="N14" s="557"/>
      <c r="O14" s="266">
        <v>42</v>
      </c>
      <c r="P14" s="266">
        <v>38</v>
      </c>
      <c r="Q14" s="266">
        <v>38</v>
      </c>
      <c r="R14" s="267"/>
      <c r="S14" s="267"/>
      <c r="T14" s="267"/>
      <c r="U14" s="267"/>
      <c r="V14" s="267"/>
      <c r="W14" s="268"/>
      <c r="X14" s="399">
        <v>48</v>
      </c>
      <c r="Y14" s="267"/>
      <c r="Z14" s="267"/>
      <c r="AA14" s="267"/>
      <c r="AB14" s="268"/>
      <c r="AC14" s="481">
        <f t="shared" si="3"/>
        <v>206</v>
      </c>
      <c r="AD14" s="65">
        <f t="shared" si="4"/>
        <v>93</v>
      </c>
      <c r="AE14" s="68">
        <f t="shared" si="5"/>
        <v>93</v>
      </c>
      <c r="AF14" s="68" t="str">
        <f t="shared" si="6"/>
        <v>UC 1920 Vendenheim</v>
      </c>
      <c r="AG14" s="68">
        <f t="shared" si="7"/>
        <v>93</v>
      </c>
      <c r="AH14" s="78"/>
      <c r="AI14" s="68" t="str">
        <f t="shared" si="8"/>
        <v/>
      </c>
      <c r="AJ14" s="68" t="str">
        <f t="shared" si="9"/>
        <v/>
      </c>
      <c r="AK14" s="68" t="str">
        <f t="shared" si="10"/>
        <v/>
      </c>
      <c r="AL14" s="79"/>
    </row>
    <row r="15" spans="1:38" ht="18" customHeight="1" x14ac:dyDescent="0.25">
      <c r="A15" s="369" t="str">
        <f t="shared" si="0"/>
        <v/>
      </c>
      <c r="B15" s="370">
        <f t="shared" si="1"/>
        <v>3</v>
      </c>
      <c r="C15" s="433">
        <f>RANK(AC15,$AC$7:$AC$50,0)</f>
        <v>9</v>
      </c>
      <c r="D15" s="558" t="s">
        <v>345</v>
      </c>
      <c r="E15" s="281" t="s">
        <v>346</v>
      </c>
      <c r="F15" s="131" t="s">
        <v>122</v>
      </c>
      <c r="G15" s="132" t="s">
        <v>210</v>
      </c>
      <c r="H15" s="326"/>
      <c r="I15" s="284">
        <v>16</v>
      </c>
      <c r="J15" s="284"/>
      <c r="K15" s="284"/>
      <c r="L15" s="284"/>
      <c r="M15" s="290"/>
      <c r="N15" s="286"/>
      <c r="O15" s="288">
        <v>38</v>
      </c>
      <c r="P15" s="288">
        <v>34</v>
      </c>
      <c r="Q15" s="288">
        <v>48</v>
      </c>
      <c r="R15" s="288"/>
      <c r="S15" s="288"/>
      <c r="T15" s="288"/>
      <c r="U15" s="288"/>
      <c r="V15" s="288"/>
      <c r="W15" s="289"/>
      <c r="X15" s="334">
        <v>52</v>
      </c>
      <c r="Y15" s="288"/>
      <c r="Z15" s="288"/>
      <c r="AA15" s="288"/>
      <c r="AB15" s="289"/>
      <c r="AC15" s="481">
        <f t="shared" si="3"/>
        <v>188</v>
      </c>
      <c r="AD15" s="65">
        <f t="shared" si="4"/>
        <v>92</v>
      </c>
      <c r="AE15" s="68">
        <f t="shared" si="5"/>
        <v>92</v>
      </c>
      <c r="AF15" s="68" t="str">
        <f t="shared" si="6"/>
        <v>VC Eckwersheim</v>
      </c>
      <c r="AG15" s="68">
        <f t="shared" si="7"/>
        <v>92</v>
      </c>
      <c r="AH15" s="78"/>
      <c r="AI15" s="68" t="str">
        <f t="shared" si="8"/>
        <v/>
      </c>
      <c r="AJ15" s="68" t="str">
        <f t="shared" si="9"/>
        <v/>
      </c>
      <c r="AK15" s="68" t="str">
        <f t="shared" si="10"/>
        <v/>
      </c>
      <c r="AL15" s="79"/>
    </row>
    <row r="16" spans="1:38" ht="18" customHeight="1" x14ac:dyDescent="0.25">
      <c r="A16" s="369" t="str">
        <f t="shared" si="0"/>
        <v/>
      </c>
      <c r="B16" s="370">
        <f t="shared" si="1"/>
        <v>4</v>
      </c>
      <c r="C16" s="433">
        <f t="shared" si="11"/>
        <v>10</v>
      </c>
      <c r="D16" s="400" t="s">
        <v>278</v>
      </c>
      <c r="E16" s="281" t="s">
        <v>279</v>
      </c>
      <c r="F16" s="131" t="s">
        <v>121</v>
      </c>
      <c r="G16" s="132" t="s">
        <v>210</v>
      </c>
      <c r="H16" s="294">
        <v>16</v>
      </c>
      <c r="I16" s="284"/>
      <c r="J16" s="284"/>
      <c r="K16" s="284"/>
      <c r="L16" s="284"/>
      <c r="M16" s="285"/>
      <c r="N16" s="311">
        <v>44</v>
      </c>
      <c r="O16" s="287">
        <v>44</v>
      </c>
      <c r="P16" s="287">
        <v>32</v>
      </c>
      <c r="Q16" s="287">
        <v>36</v>
      </c>
      <c r="R16" s="288"/>
      <c r="S16" s="288"/>
      <c r="T16" s="288"/>
      <c r="U16" s="288"/>
      <c r="V16" s="288"/>
      <c r="W16" s="289"/>
      <c r="X16" s="334"/>
      <c r="Y16" s="288"/>
      <c r="Z16" s="288"/>
      <c r="AA16" s="288"/>
      <c r="AB16" s="289"/>
      <c r="AC16" s="481">
        <f t="shared" si="3"/>
        <v>172</v>
      </c>
      <c r="AD16" s="65">
        <f t="shared" si="4"/>
        <v>91</v>
      </c>
      <c r="AE16" s="68">
        <f t="shared" si="5"/>
        <v>91</v>
      </c>
      <c r="AF16" s="68" t="str">
        <f t="shared" si="6"/>
        <v>VC Wittenheim</v>
      </c>
      <c r="AG16" s="68">
        <f t="shared" si="7"/>
        <v>91</v>
      </c>
      <c r="AH16" s="78"/>
      <c r="AI16" s="68" t="str">
        <f t="shared" si="8"/>
        <v/>
      </c>
      <c r="AJ16" s="68" t="str">
        <f t="shared" si="9"/>
        <v/>
      </c>
      <c r="AK16" s="68" t="str">
        <f t="shared" si="10"/>
        <v/>
      </c>
      <c r="AL16" s="79"/>
    </row>
    <row r="17" spans="1:38" ht="18" customHeight="1" x14ac:dyDescent="0.25">
      <c r="A17" s="369" t="str">
        <f t="shared" si="0"/>
        <v/>
      </c>
      <c r="B17" s="370">
        <f t="shared" si="1"/>
        <v>5</v>
      </c>
      <c r="C17" s="433">
        <f t="shared" si="11"/>
        <v>11</v>
      </c>
      <c r="D17" s="400" t="s">
        <v>330</v>
      </c>
      <c r="E17" s="281" t="s">
        <v>342</v>
      </c>
      <c r="F17" s="131" t="s">
        <v>149</v>
      </c>
      <c r="G17" s="132" t="s">
        <v>210</v>
      </c>
      <c r="H17" s="294"/>
      <c r="I17" s="284">
        <v>19</v>
      </c>
      <c r="J17" s="284"/>
      <c r="K17" s="284"/>
      <c r="L17" s="284"/>
      <c r="M17" s="290"/>
      <c r="N17" s="311">
        <v>40</v>
      </c>
      <c r="O17" s="288">
        <v>30</v>
      </c>
      <c r="P17" s="288">
        <v>30</v>
      </c>
      <c r="Q17" s="287">
        <v>26</v>
      </c>
      <c r="R17" s="288"/>
      <c r="S17" s="288"/>
      <c r="T17" s="288"/>
      <c r="U17" s="288"/>
      <c r="V17" s="288"/>
      <c r="W17" s="289"/>
      <c r="X17" s="334"/>
      <c r="Y17" s="288"/>
      <c r="Z17" s="288"/>
      <c r="AA17" s="288"/>
      <c r="AB17" s="289"/>
      <c r="AC17" s="481">
        <f t="shared" si="3"/>
        <v>145</v>
      </c>
      <c r="AD17" s="65">
        <f t="shared" si="4"/>
        <v>90</v>
      </c>
      <c r="AE17" s="68">
        <f t="shared" si="5"/>
        <v>90</v>
      </c>
      <c r="AF17" s="68" t="str">
        <f t="shared" si="6"/>
        <v>AS La Steigeoise</v>
      </c>
      <c r="AG17" s="68">
        <f t="shared" si="7"/>
        <v>90</v>
      </c>
      <c r="AH17" s="78"/>
      <c r="AI17" s="68" t="str">
        <f t="shared" si="8"/>
        <v/>
      </c>
      <c r="AJ17" s="68" t="str">
        <f t="shared" si="9"/>
        <v/>
      </c>
      <c r="AK17" s="68" t="str">
        <f t="shared" si="10"/>
        <v/>
      </c>
      <c r="AL17" s="79"/>
    </row>
    <row r="18" spans="1:38" ht="18" customHeight="1" x14ac:dyDescent="0.25">
      <c r="A18" s="369">
        <f t="shared" si="0"/>
        <v>7</v>
      </c>
      <c r="B18" s="370" t="str">
        <f t="shared" si="1"/>
        <v/>
      </c>
      <c r="C18" s="433">
        <f t="shared" si="11"/>
        <v>12</v>
      </c>
      <c r="D18" s="395" t="s">
        <v>336</v>
      </c>
      <c r="E18" s="313" t="s">
        <v>337</v>
      </c>
      <c r="F18" s="95" t="s">
        <v>122</v>
      </c>
      <c r="G18" s="96" t="s">
        <v>194</v>
      </c>
      <c r="H18" s="330"/>
      <c r="I18" s="316">
        <v>23</v>
      </c>
      <c r="J18" s="316"/>
      <c r="K18" s="316"/>
      <c r="L18" s="316"/>
      <c r="M18" s="323"/>
      <c r="N18" s="318"/>
      <c r="O18" s="321"/>
      <c r="P18" s="320">
        <v>28</v>
      </c>
      <c r="Q18" s="321">
        <v>42</v>
      </c>
      <c r="R18" s="321"/>
      <c r="S18" s="321"/>
      <c r="T18" s="321"/>
      <c r="U18" s="321"/>
      <c r="V18" s="321"/>
      <c r="W18" s="322"/>
      <c r="X18" s="396">
        <v>44</v>
      </c>
      <c r="Y18" s="321"/>
      <c r="Z18" s="321"/>
      <c r="AA18" s="321"/>
      <c r="AB18" s="322"/>
      <c r="AC18" s="481">
        <f t="shared" si="3"/>
        <v>137</v>
      </c>
      <c r="AD18" s="65">
        <f t="shared" si="4"/>
        <v>89</v>
      </c>
      <c r="AE18" s="68" t="str">
        <f t="shared" si="5"/>
        <v/>
      </c>
      <c r="AF18" s="68" t="str">
        <f t="shared" si="6"/>
        <v/>
      </c>
      <c r="AG18" s="68" t="str">
        <f t="shared" si="7"/>
        <v/>
      </c>
      <c r="AH18" s="78"/>
      <c r="AI18" s="68">
        <f t="shared" si="8"/>
        <v>89</v>
      </c>
      <c r="AJ18" s="68" t="str">
        <f t="shared" si="9"/>
        <v>VC Eckwersheim</v>
      </c>
      <c r="AK18" s="68">
        <f t="shared" si="10"/>
        <v>89</v>
      </c>
      <c r="AL18" s="79"/>
    </row>
    <row r="19" spans="1:38" ht="18" customHeight="1" x14ac:dyDescent="0.25">
      <c r="A19" s="369">
        <f t="shared" si="0"/>
        <v>8</v>
      </c>
      <c r="B19" s="370" t="str">
        <f t="shared" si="1"/>
        <v/>
      </c>
      <c r="C19" s="433">
        <f t="shared" si="11"/>
        <v>13</v>
      </c>
      <c r="D19" s="395" t="s">
        <v>264</v>
      </c>
      <c r="E19" s="313" t="s">
        <v>335</v>
      </c>
      <c r="F19" s="314" t="s">
        <v>158</v>
      </c>
      <c r="G19" s="96" t="s">
        <v>194</v>
      </c>
      <c r="H19" s="330"/>
      <c r="I19" s="316">
        <v>25</v>
      </c>
      <c r="J19" s="316"/>
      <c r="K19" s="316"/>
      <c r="L19" s="316"/>
      <c r="M19" s="323"/>
      <c r="N19" s="331"/>
      <c r="O19" s="320"/>
      <c r="P19" s="321">
        <v>40</v>
      </c>
      <c r="Q19" s="321">
        <v>70</v>
      </c>
      <c r="R19" s="321"/>
      <c r="S19" s="321"/>
      <c r="T19" s="321"/>
      <c r="U19" s="321"/>
      <c r="V19" s="321"/>
      <c r="W19" s="322"/>
      <c r="X19" s="396"/>
      <c r="Y19" s="321"/>
      <c r="Z19" s="321"/>
      <c r="AA19" s="321"/>
      <c r="AB19" s="322"/>
      <c r="AC19" s="481">
        <f t="shared" si="3"/>
        <v>135</v>
      </c>
      <c r="AD19" s="65">
        <f t="shared" si="4"/>
        <v>88</v>
      </c>
      <c r="AE19" s="68" t="str">
        <f t="shared" si="5"/>
        <v/>
      </c>
      <c r="AF19" s="68" t="str">
        <f t="shared" si="6"/>
        <v/>
      </c>
      <c r="AG19" s="68" t="str">
        <f t="shared" si="7"/>
        <v/>
      </c>
      <c r="AH19" s="78"/>
      <c r="AI19" s="68">
        <f t="shared" si="8"/>
        <v>88</v>
      </c>
      <c r="AJ19" s="68" t="str">
        <f t="shared" si="9"/>
        <v>UC Haguenau</v>
      </c>
      <c r="AK19" s="68">
        <f t="shared" si="10"/>
        <v>88</v>
      </c>
      <c r="AL19" s="79"/>
    </row>
    <row r="20" spans="1:38" ht="18" customHeight="1" x14ac:dyDescent="0.25">
      <c r="A20" s="369">
        <f t="shared" si="0"/>
        <v>9</v>
      </c>
      <c r="B20" s="370" t="str">
        <f t="shared" si="1"/>
        <v/>
      </c>
      <c r="C20" s="433">
        <f t="shared" si="11"/>
        <v>14</v>
      </c>
      <c r="D20" s="395" t="s">
        <v>338</v>
      </c>
      <c r="E20" s="313" t="s">
        <v>339</v>
      </c>
      <c r="F20" s="95" t="s">
        <v>158</v>
      </c>
      <c r="G20" s="96" t="s">
        <v>194</v>
      </c>
      <c r="H20" s="315"/>
      <c r="I20" s="316">
        <v>22</v>
      </c>
      <c r="J20" s="316"/>
      <c r="K20" s="316"/>
      <c r="L20" s="316"/>
      <c r="M20" s="317"/>
      <c r="N20" s="318"/>
      <c r="O20" s="320">
        <v>36</v>
      </c>
      <c r="P20" s="321">
        <v>36</v>
      </c>
      <c r="Q20" s="321">
        <v>32</v>
      </c>
      <c r="R20" s="321"/>
      <c r="S20" s="321"/>
      <c r="T20" s="321"/>
      <c r="U20" s="321"/>
      <c r="V20" s="321"/>
      <c r="W20" s="322"/>
      <c r="X20" s="396"/>
      <c r="Y20" s="321"/>
      <c r="Z20" s="321"/>
      <c r="AA20" s="321"/>
      <c r="AB20" s="322"/>
      <c r="AC20" s="481">
        <f t="shared" si="3"/>
        <v>126</v>
      </c>
      <c r="AD20" s="65">
        <f t="shared" si="4"/>
        <v>87</v>
      </c>
      <c r="AE20" s="68" t="str">
        <f t="shared" si="5"/>
        <v/>
      </c>
      <c r="AF20" s="68" t="str">
        <f t="shared" si="6"/>
        <v/>
      </c>
      <c r="AG20" s="68" t="str">
        <f t="shared" si="7"/>
        <v/>
      </c>
      <c r="AH20" s="78"/>
      <c r="AI20" s="68">
        <f t="shared" si="8"/>
        <v>87</v>
      </c>
      <c r="AJ20" s="68" t="str">
        <f t="shared" si="9"/>
        <v>UC Haguenau</v>
      </c>
      <c r="AK20" s="68">
        <f t="shared" si="10"/>
        <v>87</v>
      </c>
      <c r="AL20" s="79"/>
    </row>
    <row r="21" spans="1:38" ht="18" customHeight="1" x14ac:dyDescent="0.25">
      <c r="A21" s="369">
        <f t="shared" si="0"/>
        <v>10</v>
      </c>
      <c r="B21" s="370" t="str">
        <f t="shared" si="1"/>
        <v/>
      </c>
      <c r="C21" s="433">
        <f t="shared" si="11"/>
        <v>15</v>
      </c>
      <c r="D21" s="390" t="s">
        <v>272</v>
      </c>
      <c r="E21" s="300" t="s">
        <v>273</v>
      </c>
      <c r="F21" s="95" t="s">
        <v>155</v>
      </c>
      <c r="G21" s="301" t="s">
        <v>194</v>
      </c>
      <c r="H21" s="302">
        <v>20</v>
      </c>
      <c r="I21" s="303"/>
      <c r="J21" s="303"/>
      <c r="K21" s="303"/>
      <c r="L21" s="303"/>
      <c r="M21" s="304"/>
      <c r="N21" s="305">
        <v>48</v>
      </c>
      <c r="O21" s="306"/>
      <c r="P21" s="306">
        <v>46</v>
      </c>
      <c r="Q21" s="306"/>
      <c r="R21" s="307"/>
      <c r="S21" s="307"/>
      <c r="T21" s="307"/>
      <c r="U21" s="307"/>
      <c r="V21" s="307"/>
      <c r="W21" s="308"/>
      <c r="X21" s="333"/>
      <c r="Y21" s="307"/>
      <c r="Z21" s="307"/>
      <c r="AA21" s="307"/>
      <c r="AB21" s="308"/>
      <c r="AC21" s="481">
        <f t="shared" si="3"/>
        <v>114</v>
      </c>
      <c r="AD21" s="65">
        <f t="shared" si="4"/>
        <v>86</v>
      </c>
      <c r="AE21" s="68" t="str">
        <f t="shared" si="5"/>
        <v/>
      </c>
      <c r="AF21" s="68" t="str">
        <f t="shared" si="6"/>
        <v/>
      </c>
      <c r="AG21" s="68" t="str">
        <f t="shared" si="7"/>
        <v/>
      </c>
      <c r="AH21" s="78"/>
      <c r="AI21" s="68">
        <f t="shared" si="8"/>
        <v>86</v>
      </c>
      <c r="AJ21" s="68" t="str">
        <f t="shared" si="9"/>
        <v>VC Sundgovia Altkirch</v>
      </c>
      <c r="AK21" s="68">
        <f t="shared" si="10"/>
        <v>86</v>
      </c>
      <c r="AL21" s="79"/>
    </row>
    <row r="22" spans="1:38" ht="18" customHeight="1" x14ac:dyDescent="0.25">
      <c r="A22" s="369">
        <f t="shared" si="0"/>
        <v>11</v>
      </c>
      <c r="B22" s="370" t="str">
        <f t="shared" si="1"/>
        <v/>
      </c>
      <c r="C22" s="433">
        <f t="shared" si="11"/>
        <v>16</v>
      </c>
      <c r="D22" s="392" t="s">
        <v>271</v>
      </c>
      <c r="E22" s="300" t="s">
        <v>259</v>
      </c>
      <c r="F22" s="327" t="s">
        <v>155</v>
      </c>
      <c r="G22" s="301" t="s">
        <v>194</v>
      </c>
      <c r="H22" s="329">
        <v>23</v>
      </c>
      <c r="I22" s="303"/>
      <c r="J22" s="303"/>
      <c r="K22" s="303"/>
      <c r="L22" s="303"/>
      <c r="M22" s="304"/>
      <c r="N22" s="328">
        <v>42</v>
      </c>
      <c r="O22" s="306"/>
      <c r="P22" s="307">
        <v>48</v>
      </c>
      <c r="Q22" s="307"/>
      <c r="R22" s="307"/>
      <c r="S22" s="307"/>
      <c r="T22" s="307"/>
      <c r="U22" s="307"/>
      <c r="V22" s="307"/>
      <c r="W22" s="308"/>
      <c r="X22" s="333"/>
      <c r="Y22" s="307"/>
      <c r="Z22" s="307"/>
      <c r="AA22" s="307"/>
      <c r="AB22" s="308"/>
      <c r="AC22" s="481">
        <f t="shared" si="3"/>
        <v>113</v>
      </c>
      <c r="AD22" s="65">
        <f t="shared" si="4"/>
        <v>85</v>
      </c>
      <c r="AE22" s="68" t="str">
        <f t="shared" si="5"/>
        <v/>
      </c>
      <c r="AF22" s="68" t="str">
        <f t="shared" si="6"/>
        <v/>
      </c>
      <c r="AG22" s="68" t="str">
        <f t="shared" si="7"/>
        <v/>
      </c>
      <c r="AH22" s="78"/>
      <c r="AI22" s="68">
        <f t="shared" si="8"/>
        <v>85</v>
      </c>
      <c r="AJ22" s="68" t="str">
        <f t="shared" si="9"/>
        <v>VC Sundgovia Altkirch</v>
      </c>
      <c r="AK22" s="68">
        <f t="shared" si="10"/>
        <v>85</v>
      </c>
      <c r="AL22" s="79"/>
    </row>
    <row r="23" spans="1:38" ht="18" customHeight="1" x14ac:dyDescent="0.25">
      <c r="A23" s="369">
        <f t="shared" si="0"/>
        <v>12</v>
      </c>
      <c r="B23" s="370" t="str">
        <f t="shared" si="1"/>
        <v/>
      </c>
      <c r="C23" s="433">
        <f t="shared" si="11"/>
        <v>17</v>
      </c>
      <c r="D23" s="390" t="s">
        <v>280</v>
      </c>
      <c r="E23" s="300" t="s">
        <v>281</v>
      </c>
      <c r="F23" s="327" t="s">
        <v>149</v>
      </c>
      <c r="G23" s="301" t="s">
        <v>194</v>
      </c>
      <c r="H23" s="302">
        <v>15</v>
      </c>
      <c r="I23" s="303"/>
      <c r="J23" s="303"/>
      <c r="K23" s="303"/>
      <c r="L23" s="303"/>
      <c r="M23" s="304"/>
      <c r="N23" s="305">
        <v>36</v>
      </c>
      <c r="O23" s="306"/>
      <c r="P23" s="306">
        <v>24</v>
      </c>
      <c r="Q23" s="307">
        <v>24</v>
      </c>
      <c r="R23" s="307"/>
      <c r="S23" s="307"/>
      <c r="T23" s="307"/>
      <c r="U23" s="307"/>
      <c r="V23" s="307"/>
      <c r="W23" s="308"/>
      <c r="X23" s="333"/>
      <c r="Y23" s="307"/>
      <c r="Z23" s="307"/>
      <c r="AA23" s="307"/>
      <c r="AB23" s="308"/>
      <c r="AC23" s="481">
        <f t="shared" si="3"/>
        <v>99</v>
      </c>
      <c r="AD23" s="65">
        <f t="shared" si="4"/>
        <v>84</v>
      </c>
      <c r="AE23" s="68" t="str">
        <f t="shared" si="5"/>
        <v/>
      </c>
      <c r="AF23" s="68" t="str">
        <f t="shared" si="6"/>
        <v/>
      </c>
      <c r="AG23" s="68" t="str">
        <f t="shared" si="7"/>
        <v/>
      </c>
      <c r="AH23" s="78"/>
      <c r="AI23" s="68">
        <f t="shared" si="8"/>
        <v>84</v>
      </c>
      <c r="AJ23" s="68" t="str">
        <f t="shared" si="9"/>
        <v>AS La Steigeoise</v>
      </c>
      <c r="AK23" s="68">
        <f t="shared" si="10"/>
        <v>84</v>
      </c>
      <c r="AL23" s="79"/>
    </row>
    <row r="24" spans="1:38" ht="18" customHeight="1" x14ac:dyDescent="0.25">
      <c r="A24" s="369">
        <f t="shared" si="0"/>
        <v>13</v>
      </c>
      <c r="B24" s="370" t="str">
        <f t="shared" si="1"/>
        <v/>
      </c>
      <c r="C24" s="433">
        <f t="shared" si="11"/>
        <v>18</v>
      </c>
      <c r="D24" s="395" t="s">
        <v>276</v>
      </c>
      <c r="E24" s="313" t="s">
        <v>277</v>
      </c>
      <c r="F24" s="314" t="s">
        <v>149</v>
      </c>
      <c r="G24" s="96" t="s">
        <v>194</v>
      </c>
      <c r="H24" s="315">
        <v>17</v>
      </c>
      <c r="I24" s="316">
        <v>17</v>
      </c>
      <c r="J24" s="316"/>
      <c r="K24" s="316"/>
      <c r="L24" s="316"/>
      <c r="M24" s="323"/>
      <c r="N24" s="318">
        <v>38</v>
      </c>
      <c r="O24" s="321"/>
      <c r="P24" s="320">
        <v>22</v>
      </c>
      <c r="Q24" s="321"/>
      <c r="R24" s="321"/>
      <c r="S24" s="321"/>
      <c r="T24" s="321"/>
      <c r="U24" s="321"/>
      <c r="V24" s="321"/>
      <c r="W24" s="322"/>
      <c r="X24" s="396"/>
      <c r="Y24" s="321"/>
      <c r="Z24" s="321"/>
      <c r="AA24" s="321"/>
      <c r="AB24" s="322"/>
      <c r="AC24" s="481">
        <f t="shared" si="3"/>
        <v>94</v>
      </c>
      <c r="AD24" s="65">
        <f t="shared" si="4"/>
        <v>83</v>
      </c>
      <c r="AE24" s="68" t="str">
        <f t="shared" si="5"/>
        <v/>
      </c>
      <c r="AF24" s="68" t="str">
        <f t="shared" si="6"/>
        <v/>
      </c>
      <c r="AG24" s="68" t="str">
        <f t="shared" si="7"/>
        <v/>
      </c>
      <c r="AH24" s="78"/>
      <c r="AI24" s="68">
        <f t="shared" si="8"/>
        <v>83</v>
      </c>
      <c r="AJ24" s="68" t="str">
        <f t="shared" si="9"/>
        <v>AS La Steigeoise</v>
      </c>
      <c r="AK24" s="68">
        <f t="shared" si="10"/>
        <v>83</v>
      </c>
      <c r="AL24" s="79"/>
    </row>
    <row r="25" spans="1:38" ht="18" customHeight="1" x14ac:dyDescent="0.25">
      <c r="A25" s="369" t="str">
        <f t="shared" si="0"/>
        <v/>
      </c>
      <c r="B25" s="370">
        <f t="shared" si="1"/>
        <v>6</v>
      </c>
      <c r="C25" s="433">
        <f t="shared" si="11"/>
        <v>19</v>
      </c>
      <c r="D25" s="400" t="s">
        <v>340</v>
      </c>
      <c r="E25" s="281" t="s">
        <v>341</v>
      </c>
      <c r="F25" s="131" t="s">
        <v>158</v>
      </c>
      <c r="G25" s="132" t="s">
        <v>210</v>
      </c>
      <c r="H25" s="294"/>
      <c r="I25" s="284">
        <v>20</v>
      </c>
      <c r="J25" s="284"/>
      <c r="K25" s="284"/>
      <c r="L25" s="284"/>
      <c r="M25" s="285"/>
      <c r="N25" s="311"/>
      <c r="O25" s="287">
        <v>34</v>
      </c>
      <c r="P25" s="287"/>
      <c r="Q25" s="288">
        <v>34</v>
      </c>
      <c r="R25" s="288"/>
      <c r="S25" s="288"/>
      <c r="T25" s="288"/>
      <c r="U25" s="288"/>
      <c r="V25" s="288"/>
      <c r="W25" s="289"/>
      <c r="X25" s="334"/>
      <c r="Y25" s="288"/>
      <c r="Z25" s="288"/>
      <c r="AA25" s="288"/>
      <c r="AB25" s="289"/>
      <c r="AC25" s="481">
        <f t="shared" si="3"/>
        <v>88</v>
      </c>
      <c r="AD25" s="65">
        <f t="shared" si="4"/>
        <v>82</v>
      </c>
      <c r="AE25" s="68">
        <f t="shared" si="5"/>
        <v>82</v>
      </c>
      <c r="AF25" s="68" t="str">
        <f t="shared" si="6"/>
        <v>UC Haguenau</v>
      </c>
      <c r="AG25" s="68">
        <f t="shared" si="7"/>
        <v>82</v>
      </c>
      <c r="AH25" s="78"/>
      <c r="AI25" s="68" t="str">
        <f t="shared" si="8"/>
        <v/>
      </c>
      <c r="AJ25" s="68" t="str">
        <f t="shared" si="9"/>
        <v/>
      </c>
      <c r="AK25" s="68" t="str">
        <f t="shared" si="10"/>
        <v/>
      </c>
      <c r="AL25" s="79"/>
    </row>
    <row r="26" spans="1:38" ht="18" customHeight="1" x14ac:dyDescent="0.25">
      <c r="A26" s="369" t="str">
        <f t="shared" si="0"/>
        <v/>
      </c>
      <c r="B26" s="370">
        <f t="shared" si="1"/>
        <v>7</v>
      </c>
      <c r="C26" s="433">
        <f t="shared" si="11"/>
        <v>20</v>
      </c>
      <c r="D26" s="400" t="s">
        <v>365</v>
      </c>
      <c r="E26" s="281" t="s">
        <v>366</v>
      </c>
      <c r="F26" s="131" t="s">
        <v>122</v>
      </c>
      <c r="G26" s="132" t="s">
        <v>210</v>
      </c>
      <c r="H26" s="326"/>
      <c r="I26" s="284"/>
      <c r="J26" s="284"/>
      <c r="K26" s="284"/>
      <c r="L26" s="284"/>
      <c r="M26" s="290"/>
      <c r="N26" s="286"/>
      <c r="O26" s="288">
        <v>40</v>
      </c>
      <c r="P26" s="288"/>
      <c r="Q26" s="287">
        <v>40</v>
      </c>
      <c r="R26" s="288"/>
      <c r="S26" s="288"/>
      <c r="T26" s="288"/>
      <c r="U26" s="288"/>
      <c r="V26" s="288"/>
      <c r="W26" s="289"/>
      <c r="X26" s="334"/>
      <c r="Y26" s="288"/>
      <c r="Z26" s="288"/>
      <c r="AA26" s="288"/>
      <c r="AB26" s="289"/>
      <c r="AC26" s="481">
        <f t="shared" si="3"/>
        <v>80</v>
      </c>
      <c r="AD26" s="65">
        <f t="shared" si="4"/>
        <v>81</v>
      </c>
      <c r="AE26" s="68">
        <f t="shared" si="5"/>
        <v>81</v>
      </c>
      <c r="AF26" s="68" t="str">
        <f t="shared" si="6"/>
        <v>VC Eckwersheim</v>
      </c>
      <c r="AG26" s="68">
        <f t="shared" si="7"/>
        <v>81</v>
      </c>
      <c r="AH26" s="78"/>
      <c r="AI26" s="68" t="str">
        <f t="shared" si="8"/>
        <v/>
      </c>
      <c r="AJ26" s="68" t="str">
        <f t="shared" si="9"/>
        <v/>
      </c>
      <c r="AK26" s="68" t="str">
        <f t="shared" si="10"/>
        <v/>
      </c>
      <c r="AL26" s="79"/>
    </row>
    <row r="27" spans="1:38" ht="18" customHeight="1" x14ac:dyDescent="0.25">
      <c r="A27" s="369">
        <f t="shared" si="0"/>
        <v>14</v>
      </c>
      <c r="B27" s="370" t="str">
        <f t="shared" si="1"/>
        <v/>
      </c>
      <c r="C27" s="433">
        <f t="shared" si="11"/>
        <v>21</v>
      </c>
      <c r="D27" s="395" t="s">
        <v>347</v>
      </c>
      <c r="E27" s="313" t="s">
        <v>255</v>
      </c>
      <c r="F27" s="95" t="s">
        <v>122</v>
      </c>
      <c r="G27" s="96" t="s">
        <v>194</v>
      </c>
      <c r="H27" s="315"/>
      <c r="I27" s="316">
        <v>15</v>
      </c>
      <c r="J27" s="316"/>
      <c r="K27" s="316"/>
      <c r="L27" s="316"/>
      <c r="M27" s="317"/>
      <c r="N27" s="318"/>
      <c r="O27" s="320"/>
      <c r="P27" s="321"/>
      <c r="Q27" s="321">
        <v>22</v>
      </c>
      <c r="R27" s="321"/>
      <c r="S27" s="321"/>
      <c r="T27" s="321"/>
      <c r="U27" s="321"/>
      <c r="V27" s="321"/>
      <c r="W27" s="322"/>
      <c r="X27" s="396">
        <v>42</v>
      </c>
      <c r="Y27" s="321"/>
      <c r="Z27" s="321"/>
      <c r="AA27" s="321"/>
      <c r="AB27" s="322"/>
      <c r="AC27" s="481">
        <f t="shared" si="3"/>
        <v>79</v>
      </c>
      <c r="AD27" s="65">
        <f t="shared" si="4"/>
        <v>80</v>
      </c>
      <c r="AE27" s="68" t="str">
        <f t="shared" si="5"/>
        <v/>
      </c>
      <c r="AF27" s="68" t="str">
        <f t="shared" si="6"/>
        <v/>
      </c>
      <c r="AG27" s="68" t="str">
        <f t="shared" si="7"/>
        <v/>
      </c>
      <c r="AH27" s="78"/>
      <c r="AI27" s="68">
        <f t="shared" si="8"/>
        <v>80</v>
      </c>
      <c r="AJ27" s="68" t="str">
        <f t="shared" si="9"/>
        <v>VC Eckwersheim</v>
      </c>
      <c r="AK27" s="68">
        <f t="shared" si="10"/>
        <v>80</v>
      </c>
      <c r="AL27" s="79"/>
    </row>
    <row r="28" spans="1:38" ht="18" customHeight="1" x14ac:dyDescent="0.25">
      <c r="A28" s="369">
        <f t="shared" si="0"/>
        <v>15</v>
      </c>
      <c r="B28" s="370" t="str">
        <f t="shared" si="1"/>
        <v/>
      </c>
      <c r="C28" s="433">
        <f t="shared" si="11"/>
        <v>22</v>
      </c>
      <c r="D28" s="395" t="s">
        <v>343</v>
      </c>
      <c r="E28" s="313" t="s">
        <v>344</v>
      </c>
      <c r="F28" s="95" t="s">
        <v>158</v>
      </c>
      <c r="G28" s="96" t="s">
        <v>194</v>
      </c>
      <c r="H28" s="315"/>
      <c r="I28" s="316">
        <v>18</v>
      </c>
      <c r="J28" s="316"/>
      <c r="K28" s="316"/>
      <c r="L28" s="316"/>
      <c r="M28" s="323"/>
      <c r="N28" s="318"/>
      <c r="O28" s="321">
        <v>56</v>
      </c>
      <c r="P28" s="321"/>
      <c r="Q28" s="321"/>
      <c r="R28" s="321"/>
      <c r="S28" s="321"/>
      <c r="T28" s="321"/>
      <c r="U28" s="321"/>
      <c r="V28" s="321"/>
      <c r="W28" s="322"/>
      <c r="X28" s="396"/>
      <c r="Y28" s="321"/>
      <c r="Z28" s="321"/>
      <c r="AA28" s="321"/>
      <c r="AB28" s="322"/>
      <c r="AC28" s="481">
        <f t="shared" si="3"/>
        <v>74</v>
      </c>
      <c r="AD28" s="65">
        <f t="shared" si="4"/>
        <v>79</v>
      </c>
      <c r="AE28" s="68" t="str">
        <f t="shared" si="5"/>
        <v/>
      </c>
      <c r="AF28" s="68" t="str">
        <f t="shared" si="6"/>
        <v/>
      </c>
      <c r="AG28" s="68" t="str">
        <f t="shared" si="7"/>
        <v/>
      </c>
      <c r="AH28" s="78"/>
      <c r="AI28" s="68">
        <f t="shared" si="8"/>
        <v>79</v>
      </c>
      <c r="AJ28" s="68" t="str">
        <f t="shared" si="9"/>
        <v>UC Haguenau</v>
      </c>
      <c r="AK28" s="68">
        <f t="shared" si="10"/>
        <v>79</v>
      </c>
      <c r="AL28" s="79"/>
    </row>
    <row r="29" spans="1:38" ht="18" customHeight="1" x14ac:dyDescent="0.25">
      <c r="A29" s="369">
        <f t="shared" si="0"/>
        <v>16</v>
      </c>
      <c r="B29" s="370" t="str">
        <f t="shared" si="1"/>
        <v/>
      </c>
      <c r="C29" s="433">
        <f t="shared" si="11"/>
        <v>23</v>
      </c>
      <c r="D29" s="390" t="s">
        <v>378</v>
      </c>
      <c r="E29" s="300" t="s">
        <v>379</v>
      </c>
      <c r="F29" s="327" t="s">
        <v>170</v>
      </c>
      <c r="G29" s="301" t="s">
        <v>194</v>
      </c>
      <c r="H29" s="329"/>
      <c r="I29" s="303"/>
      <c r="J29" s="303"/>
      <c r="K29" s="303"/>
      <c r="L29" s="303"/>
      <c r="M29" s="309"/>
      <c r="N29" s="328">
        <v>60</v>
      </c>
      <c r="O29" s="307"/>
      <c r="P29" s="306"/>
      <c r="Q29" s="307"/>
      <c r="R29" s="307"/>
      <c r="S29" s="307"/>
      <c r="T29" s="307"/>
      <c r="U29" s="307"/>
      <c r="V29" s="307"/>
      <c r="W29" s="308"/>
      <c r="X29" s="333"/>
      <c r="Y29" s="307"/>
      <c r="Z29" s="307"/>
      <c r="AA29" s="307"/>
      <c r="AB29" s="308"/>
      <c r="AC29" s="481">
        <f t="shared" si="3"/>
        <v>60</v>
      </c>
      <c r="AD29" s="65">
        <f t="shared" si="4"/>
        <v>78</v>
      </c>
      <c r="AE29" s="68" t="str">
        <f t="shared" si="5"/>
        <v/>
      </c>
      <c r="AF29" s="68" t="str">
        <f t="shared" si="6"/>
        <v/>
      </c>
      <c r="AG29" s="68" t="str">
        <f t="shared" si="7"/>
        <v/>
      </c>
      <c r="AH29" s="78"/>
      <c r="AI29" s="68">
        <f t="shared" si="8"/>
        <v>78</v>
      </c>
      <c r="AJ29" s="68" t="str">
        <f t="shared" si="9"/>
        <v>S.S.O.L. Habsheim</v>
      </c>
      <c r="AK29" s="68">
        <f t="shared" si="10"/>
        <v>78</v>
      </c>
      <c r="AL29" s="79"/>
    </row>
    <row r="30" spans="1:38" ht="18" customHeight="1" x14ac:dyDescent="0.25">
      <c r="A30" s="369">
        <f t="shared" si="0"/>
        <v>17</v>
      </c>
      <c r="B30" s="370" t="str">
        <f t="shared" si="1"/>
        <v/>
      </c>
      <c r="C30" s="433">
        <f t="shared" si="11"/>
        <v>24</v>
      </c>
      <c r="D30" s="402" t="s">
        <v>368</v>
      </c>
      <c r="E30" s="335" t="s">
        <v>369</v>
      </c>
      <c r="F30" s="336" t="s">
        <v>163</v>
      </c>
      <c r="G30" s="337" t="s">
        <v>194</v>
      </c>
      <c r="H30" s="329"/>
      <c r="I30" s="303"/>
      <c r="J30" s="303"/>
      <c r="K30" s="303"/>
      <c r="L30" s="303"/>
      <c r="M30" s="309"/>
      <c r="N30" s="328">
        <v>28</v>
      </c>
      <c r="O30" s="307">
        <v>28</v>
      </c>
      <c r="P30" s="307"/>
      <c r="Q30" s="307"/>
      <c r="R30" s="307"/>
      <c r="S30" s="307"/>
      <c r="T30" s="307"/>
      <c r="U30" s="307"/>
      <c r="V30" s="307"/>
      <c r="W30" s="308"/>
      <c r="X30" s="333"/>
      <c r="Y30" s="307"/>
      <c r="Z30" s="307"/>
      <c r="AA30" s="307"/>
      <c r="AB30" s="308"/>
      <c r="AC30" s="481">
        <f t="shared" si="3"/>
        <v>56</v>
      </c>
      <c r="AD30" s="65">
        <f t="shared" si="4"/>
        <v>77</v>
      </c>
      <c r="AE30" s="68" t="str">
        <f t="shared" si="5"/>
        <v/>
      </c>
      <c r="AF30" s="68" t="str">
        <f t="shared" si="6"/>
        <v/>
      </c>
      <c r="AG30" s="68" t="str">
        <f t="shared" si="7"/>
        <v/>
      </c>
      <c r="AH30" s="78"/>
      <c r="AI30" s="68">
        <f t="shared" si="8"/>
        <v>77</v>
      </c>
      <c r="AJ30" s="68" t="str">
        <f t="shared" si="9"/>
        <v>UC 1920 Vendenheim</v>
      </c>
      <c r="AK30" s="68">
        <f t="shared" si="10"/>
        <v>77</v>
      </c>
      <c r="AL30" s="79"/>
    </row>
    <row r="31" spans="1:38" ht="18" customHeight="1" x14ac:dyDescent="0.25">
      <c r="A31" s="369" t="str">
        <f t="shared" si="0"/>
        <v/>
      </c>
      <c r="B31" s="370">
        <f t="shared" si="1"/>
        <v>8</v>
      </c>
      <c r="C31" s="433">
        <f t="shared" si="11"/>
        <v>24</v>
      </c>
      <c r="D31" s="400" t="s">
        <v>213</v>
      </c>
      <c r="E31" s="281" t="s">
        <v>409</v>
      </c>
      <c r="F31" s="131" t="s">
        <v>149</v>
      </c>
      <c r="G31" s="132" t="s">
        <v>210</v>
      </c>
      <c r="H31" s="334"/>
      <c r="I31" s="284"/>
      <c r="J31" s="288"/>
      <c r="K31" s="288"/>
      <c r="L31" s="288"/>
      <c r="M31" s="290"/>
      <c r="N31" s="286"/>
      <c r="O31" s="287"/>
      <c r="P31" s="288">
        <v>26</v>
      </c>
      <c r="Q31" s="288">
        <v>30</v>
      </c>
      <c r="R31" s="288"/>
      <c r="S31" s="288"/>
      <c r="T31" s="288"/>
      <c r="U31" s="288"/>
      <c r="V31" s="288"/>
      <c r="W31" s="289"/>
      <c r="X31" s="334"/>
      <c r="Y31" s="288"/>
      <c r="Z31" s="288"/>
      <c r="AA31" s="288"/>
      <c r="AB31" s="289"/>
      <c r="AC31" s="481">
        <f t="shared" si="3"/>
        <v>56</v>
      </c>
      <c r="AD31" s="65">
        <f t="shared" si="4"/>
        <v>77</v>
      </c>
      <c r="AE31" s="68">
        <f t="shared" si="5"/>
        <v>77</v>
      </c>
      <c r="AF31" s="68" t="str">
        <f t="shared" si="6"/>
        <v>AS La Steigeoise</v>
      </c>
      <c r="AG31" s="68">
        <f t="shared" si="7"/>
        <v>77</v>
      </c>
      <c r="AH31" s="78"/>
      <c r="AI31" s="68" t="str">
        <f t="shared" si="8"/>
        <v/>
      </c>
      <c r="AJ31" s="68" t="str">
        <f t="shared" si="9"/>
        <v/>
      </c>
      <c r="AK31" s="68" t="str">
        <f t="shared" si="10"/>
        <v/>
      </c>
      <c r="AL31" s="79"/>
    </row>
    <row r="32" spans="1:38" ht="18" customHeight="1" x14ac:dyDescent="0.25">
      <c r="A32" s="369">
        <f t="shared" si="0"/>
        <v>18</v>
      </c>
      <c r="B32" s="370" t="str">
        <f t="shared" si="1"/>
        <v/>
      </c>
      <c r="C32" s="433">
        <f t="shared" si="11"/>
        <v>26</v>
      </c>
      <c r="D32" s="395" t="s">
        <v>275</v>
      </c>
      <c r="E32" s="313" t="s">
        <v>218</v>
      </c>
      <c r="F32" s="95" t="s">
        <v>121</v>
      </c>
      <c r="G32" s="96" t="s">
        <v>194</v>
      </c>
      <c r="H32" s="315">
        <v>18</v>
      </c>
      <c r="I32" s="316"/>
      <c r="J32" s="316"/>
      <c r="K32" s="316"/>
      <c r="L32" s="316"/>
      <c r="M32" s="317"/>
      <c r="N32" s="318">
        <v>34</v>
      </c>
      <c r="O32" s="319"/>
      <c r="P32" s="320"/>
      <c r="Q32" s="321"/>
      <c r="R32" s="321"/>
      <c r="S32" s="321"/>
      <c r="T32" s="321"/>
      <c r="U32" s="321"/>
      <c r="V32" s="321"/>
      <c r="W32" s="322"/>
      <c r="X32" s="396"/>
      <c r="Y32" s="321"/>
      <c r="Z32" s="321"/>
      <c r="AA32" s="321"/>
      <c r="AB32" s="322"/>
      <c r="AC32" s="481">
        <f t="shared" si="3"/>
        <v>52</v>
      </c>
      <c r="AD32" s="65">
        <f t="shared" si="4"/>
        <v>75</v>
      </c>
      <c r="AE32" s="68" t="str">
        <f t="shared" si="5"/>
        <v/>
      </c>
      <c r="AF32" s="68" t="str">
        <f t="shared" si="6"/>
        <v/>
      </c>
      <c r="AG32" s="68" t="str">
        <f t="shared" si="7"/>
        <v/>
      </c>
      <c r="AH32" s="78"/>
      <c r="AI32" s="68">
        <f t="shared" si="8"/>
        <v>75</v>
      </c>
      <c r="AJ32" s="68" t="str">
        <f t="shared" si="9"/>
        <v>VC Wittenheim</v>
      </c>
      <c r="AK32" s="68">
        <f t="shared" si="10"/>
        <v>75</v>
      </c>
      <c r="AL32" s="79"/>
    </row>
    <row r="33" spans="1:38" ht="18" customHeight="1" x14ac:dyDescent="0.25">
      <c r="A33" s="369" t="str">
        <f t="shared" si="0"/>
        <v/>
      </c>
      <c r="B33" s="370">
        <f t="shared" si="1"/>
        <v>9</v>
      </c>
      <c r="C33" s="433">
        <f t="shared" si="11"/>
        <v>27</v>
      </c>
      <c r="D33" s="400" t="s">
        <v>362</v>
      </c>
      <c r="E33" s="281" t="s">
        <v>367</v>
      </c>
      <c r="F33" s="131" t="s">
        <v>163</v>
      </c>
      <c r="G33" s="132" t="s">
        <v>210</v>
      </c>
      <c r="H33" s="326"/>
      <c r="I33" s="284"/>
      <c r="J33" s="284"/>
      <c r="K33" s="284"/>
      <c r="L33" s="284"/>
      <c r="M33" s="290"/>
      <c r="N33" s="311"/>
      <c r="O33" s="288">
        <v>32</v>
      </c>
      <c r="P33" s="288"/>
      <c r="Q33" s="288">
        <v>18</v>
      </c>
      <c r="R33" s="288"/>
      <c r="S33" s="288"/>
      <c r="T33" s="288"/>
      <c r="U33" s="288"/>
      <c r="V33" s="288"/>
      <c r="W33" s="289"/>
      <c r="X33" s="334"/>
      <c r="Y33" s="288"/>
      <c r="Z33" s="288"/>
      <c r="AA33" s="288"/>
      <c r="AB33" s="289"/>
      <c r="AC33" s="481">
        <f t="shared" si="3"/>
        <v>50</v>
      </c>
      <c r="AD33" s="65">
        <f t="shared" si="4"/>
        <v>74</v>
      </c>
      <c r="AE33" s="68">
        <f t="shared" si="5"/>
        <v>74</v>
      </c>
      <c r="AF33" s="68" t="str">
        <f t="shared" si="6"/>
        <v>UC 1920 Vendenheim</v>
      </c>
      <c r="AG33" s="68">
        <f t="shared" si="7"/>
        <v>74</v>
      </c>
      <c r="AH33" s="78"/>
      <c r="AI33" s="68" t="str">
        <f t="shared" si="8"/>
        <v/>
      </c>
      <c r="AJ33" s="68" t="str">
        <f t="shared" si="9"/>
        <v/>
      </c>
      <c r="AK33" s="68" t="str">
        <f t="shared" si="10"/>
        <v/>
      </c>
      <c r="AL33" s="79"/>
    </row>
    <row r="34" spans="1:38" ht="18" customHeight="1" x14ac:dyDescent="0.25">
      <c r="A34" s="369">
        <f t="shared" si="0"/>
        <v>19</v>
      </c>
      <c r="B34" s="370" t="str">
        <f t="shared" si="1"/>
        <v/>
      </c>
      <c r="C34" s="433">
        <f t="shared" si="11"/>
        <v>28</v>
      </c>
      <c r="D34" s="395" t="s">
        <v>219</v>
      </c>
      <c r="E34" s="313" t="s">
        <v>383</v>
      </c>
      <c r="F34" s="95" t="s">
        <v>246</v>
      </c>
      <c r="G34" s="96" t="s">
        <v>194</v>
      </c>
      <c r="H34" s="340"/>
      <c r="I34" s="321"/>
      <c r="J34" s="321"/>
      <c r="K34" s="321"/>
      <c r="L34" s="321"/>
      <c r="M34" s="323"/>
      <c r="N34" s="318">
        <v>30</v>
      </c>
      <c r="O34" s="321"/>
      <c r="P34" s="321"/>
      <c r="Q34" s="321">
        <v>16</v>
      </c>
      <c r="R34" s="321"/>
      <c r="S34" s="321"/>
      <c r="T34" s="321"/>
      <c r="U34" s="321"/>
      <c r="V34" s="321"/>
      <c r="W34" s="322"/>
      <c r="X34" s="396"/>
      <c r="Y34" s="321"/>
      <c r="Z34" s="321"/>
      <c r="AA34" s="321"/>
      <c r="AB34" s="322"/>
      <c r="AC34" s="481">
        <f t="shared" si="3"/>
        <v>46</v>
      </c>
      <c r="AD34" s="65">
        <f t="shared" si="4"/>
        <v>73</v>
      </c>
      <c r="AE34" s="68" t="str">
        <f t="shared" si="5"/>
        <v/>
      </c>
      <c r="AF34" s="68" t="str">
        <f t="shared" si="6"/>
        <v/>
      </c>
      <c r="AG34" s="68" t="str">
        <f t="shared" si="7"/>
        <v/>
      </c>
      <c r="AH34" s="78"/>
      <c r="AI34" s="68">
        <f t="shared" si="8"/>
        <v>73</v>
      </c>
      <c r="AJ34" s="68" t="str">
        <f t="shared" si="9"/>
        <v>VCS Altkirch</v>
      </c>
      <c r="AK34" s="68">
        <f t="shared" si="10"/>
        <v>73</v>
      </c>
      <c r="AL34" s="79"/>
    </row>
    <row r="35" spans="1:38" ht="18" customHeight="1" x14ac:dyDescent="0.25">
      <c r="A35" s="369">
        <f t="shared" si="0"/>
        <v>20</v>
      </c>
      <c r="B35" s="370" t="str">
        <f t="shared" si="1"/>
        <v/>
      </c>
      <c r="C35" s="433">
        <f t="shared" si="11"/>
        <v>29</v>
      </c>
      <c r="D35" s="395" t="s">
        <v>408</v>
      </c>
      <c r="E35" s="313" t="s">
        <v>243</v>
      </c>
      <c r="F35" s="95" t="s">
        <v>175</v>
      </c>
      <c r="G35" s="96" t="s">
        <v>194</v>
      </c>
      <c r="H35" s="340"/>
      <c r="I35" s="316"/>
      <c r="J35" s="321"/>
      <c r="K35" s="321"/>
      <c r="L35" s="321"/>
      <c r="M35" s="323"/>
      <c r="N35" s="331"/>
      <c r="O35" s="321"/>
      <c r="P35" s="321">
        <v>44</v>
      </c>
      <c r="Q35" s="321"/>
      <c r="R35" s="321"/>
      <c r="S35" s="321"/>
      <c r="T35" s="321"/>
      <c r="U35" s="321"/>
      <c r="V35" s="321"/>
      <c r="W35" s="322"/>
      <c r="X35" s="396"/>
      <c r="Y35" s="321"/>
      <c r="Z35" s="321"/>
      <c r="AA35" s="321"/>
      <c r="AB35" s="322"/>
      <c r="AC35" s="481">
        <f t="shared" si="3"/>
        <v>44</v>
      </c>
      <c r="AD35" s="65">
        <f t="shared" si="4"/>
        <v>72</v>
      </c>
      <c r="AE35" s="68" t="str">
        <f t="shared" si="5"/>
        <v/>
      </c>
      <c r="AF35" s="68" t="str">
        <f t="shared" si="6"/>
        <v/>
      </c>
      <c r="AG35" s="68" t="str">
        <f t="shared" si="7"/>
        <v/>
      </c>
      <c r="AH35" s="78"/>
      <c r="AI35" s="68">
        <f t="shared" si="8"/>
        <v>72</v>
      </c>
      <c r="AJ35" s="68" t="str">
        <f t="shared" si="9"/>
        <v>Neuves Maisons Cyclisme</v>
      </c>
      <c r="AK35" s="68">
        <f t="shared" si="10"/>
        <v>72</v>
      </c>
      <c r="AL35" s="79"/>
    </row>
    <row r="36" spans="1:38" ht="18" customHeight="1" x14ac:dyDescent="0.25">
      <c r="A36" s="369">
        <f t="shared" si="0"/>
        <v>21</v>
      </c>
      <c r="B36" s="370" t="str">
        <f t="shared" si="1"/>
        <v/>
      </c>
      <c r="C36" s="433">
        <f t="shared" si="11"/>
        <v>30</v>
      </c>
      <c r="D36" s="395" t="s">
        <v>380</v>
      </c>
      <c r="E36" s="313" t="s">
        <v>381</v>
      </c>
      <c r="F36" s="95" t="s">
        <v>382</v>
      </c>
      <c r="G36" s="96" t="s">
        <v>194</v>
      </c>
      <c r="H36" s="330"/>
      <c r="I36" s="316"/>
      <c r="J36" s="316"/>
      <c r="K36" s="316"/>
      <c r="L36" s="316"/>
      <c r="M36" s="323"/>
      <c r="N36" s="331">
        <v>32</v>
      </c>
      <c r="O36" s="321"/>
      <c r="P36" s="320"/>
      <c r="Q36" s="321"/>
      <c r="R36" s="321"/>
      <c r="S36" s="321"/>
      <c r="T36" s="321"/>
      <c r="U36" s="321"/>
      <c r="V36" s="321"/>
      <c r="W36" s="322"/>
      <c r="X36" s="396"/>
      <c r="Y36" s="321"/>
      <c r="Z36" s="321"/>
      <c r="AA36" s="321"/>
      <c r="AB36" s="322"/>
      <c r="AC36" s="481">
        <f t="shared" si="3"/>
        <v>32</v>
      </c>
      <c r="AD36" s="65">
        <f t="shared" si="4"/>
        <v>71</v>
      </c>
      <c r="AE36" s="68" t="str">
        <f t="shared" si="5"/>
        <v/>
      </c>
      <c r="AF36" s="68" t="str">
        <f t="shared" si="6"/>
        <v/>
      </c>
      <c r="AG36" s="68" t="str">
        <f t="shared" si="7"/>
        <v/>
      </c>
      <c r="AH36" s="78"/>
      <c r="AI36" s="68">
        <f t="shared" si="8"/>
        <v>71</v>
      </c>
      <c r="AJ36" s="68" t="str">
        <f t="shared" si="9"/>
        <v>EC Colmar</v>
      </c>
      <c r="AK36" s="68">
        <f t="shared" si="10"/>
        <v>71</v>
      </c>
      <c r="AL36" s="79"/>
    </row>
    <row r="37" spans="1:38" ht="18" customHeight="1" x14ac:dyDescent="0.25">
      <c r="A37" s="369">
        <f t="shared" si="0"/>
        <v>22</v>
      </c>
      <c r="B37" s="370" t="str">
        <f t="shared" si="1"/>
        <v/>
      </c>
      <c r="C37" s="433">
        <f t="shared" si="11"/>
        <v>31</v>
      </c>
      <c r="D37" s="390" t="s">
        <v>425</v>
      </c>
      <c r="E37" s="300" t="s">
        <v>243</v>
      </c>
      <c r="F37" s="327" t="s">
        <v>122</v>
      </c>
      <c r="G37" s="301" t="s">
        <v>194</v>
      </c>
      <c r="H37" s="665"/>
      <c r="I37" s="307"/>
      <c r="J37" s="307"/>
      <c r="K37" s="307"/>
      <c r="L37" s="307"/>
      <c r="M37" s="309"/>
      <c r="N37" s="328"/>
      <c r="O37" s="307"/>
      <c r="P37" s="307"/>
      <c r="Q37" s="307">
        <v>28</v>
      </c>
      <c r="R37" s="307"/>
      <c r="S37" s="307"/>
      <c r="T37" s="307"/>
      <c r="U37" s="307"/>
      <c r="V37" s="307"/>
      <c r="W37" s="308"/>
      <c r="X37" s="333"/>
      <c r="Y37" s="307"/>
      <c r="Z37" s="307"/>
      <c r="AA37" s="307"/>
      <c r="AB37" s="308"/>
      <c r="AC37" s="481">
        <f t="shared" si="3"/>
        <v>28</v>
      </c>
      <c r="AD37" s="65">
        <f t="shared" si="4"/>
        <v>70</v>
      </c>
      <c r="AE37" s="68" t="str">
        <f t="shared" si="5"/>
        <v/>
      </c>
      <c r="AF37" s="68" t="str">
        <f t="shared" si="6"/>
        <v/>
      </c>
      <c r="AG37" s="68" t="str">
        <f t="shared" si="7"/>
        <v/>
      </c>
      <c r="AH37" s="78"/>
      <c r="AI37" s="68">
        <f t="shared" si="8"/>
        <v>70</v>
      </c>
      <c r="AJ37" s="68" t="str">
        <f t="shared" si="9"/>
        <v>VC Eckwersheim</v>
      </c>
      <c r="AK37" s="68">
        <f t="shared" si="10"/>
        <v>70</v>
      </c>
      <c r="AL37" s="79"/>
    </row>
    <row r="38" spans="1:38" ht="18" customHeight="1" x14ac:dyDescent="0.25">
      <c r="A38" s="369">
        <f t="shared" si="0"/>
        <v>23</v>
      </c>
      <c r="B38" s="370" t="str">
        <f t="shared" si="1"/>
        <v/>
      </c>
      <c r="C38" s="433">
        <f t="shared" si="11"/>
        <v>32</v>
      </c>
      <c r="D38" s="395" t="s">
        <v>370</v>
      </c>
      <c r="E38" s="313" t="s">
        <v>201</v>
      </c>
      <c r="F38" s="95" t="s">
        <v>163</v>
      </c>
      <c r="G38" s="96" t="s">
        <v>194</v>
      </c>
      <c r="H38" s="340"/>
      <c r="I38" s="321"/>
      <c r="J38" s="321"/>
      <c r="K38" s="321"/>
      <c r="L38" s="321"/>
      <c r="M38" s="317"/>
      <c r="N38" s="318"/>
      <c r="O38" s="321">
        <v>26</v>
      </c>
      <c r="P38" s="321"/>
      <c r="Q38" s="321"/>
      <c r="R38" s="321"/>
      <c r="S38" s="321"/>
      <c r="T38" s="321"/>
      <c r="U38" s="321"/>
      <c r="V38" s="321"/>
      <c r="W38" s="322"/>
      <c r="X38" s="396"/>
      <c r="Y38" s="321"/>
      <c r="Z38" s="321"/>
      <c r="AA38" s="321"/>
      <c r="AB38" s="322"/>
      <c r="AC38" s="481">
        <f t="shared" si="3"/>
        <v>26</v>
      </c>
      <c r="AD38" s="65">
        <f t="shared" si="4"/>
        <v>69</v>
      </c>
      <c r="AE38" s="68" t="str">
        <f t="shared" si="5"/>
        <v/>
      </c>
      <c r="AF38" s="68" t="str">
        <f t="shared" si="6"/>
        <v/>
      </c>
      <c r="AG38" s="68" t="str">
        <f t="shared" si="7"/>
        <v/>
      </c>
      <c r="AH38" s="78"/>
      <c r="AI38" s="68">
        <f t="shared" si="8"/>
        <v>69</v>
      </c>
      <c r="AJ38" s="68" t="str">
        <f t="shared" si="9"/>
        <v>UC 1920 Vendenheim</v>
      </c>
      <c r="AK38" s="68">
        <f t="shared" si="10"/>
        <v>69</v>
      </c>
      <c r="AL38" s="79"/>
    </row>
    <row r="39" spans="1:38" ht="18" customHeight="1" x14ac:dyDescent="0.25">
      <c r="A39" s="369" t="str">
        <f t="shared" si="0"/>
        <v/>
      </c>
      <c r="B39" s="370">
        <f t="shared" si="1"/>
        <v>10</v>
      </c>
      <c r="C39" s="433">
        <f t="shared" si="11"/>
        <v>33</v>
      </c>
      <c r="D39" s="400" t="s">
        <v>406</v>
      </c>
      <c r="E39" s="281" t="s">
        <v>410</v>
      </c>
      <c r="F39" s="131" t="s">
        <v>149</v>
      </c>
      <c r="G39" s="132" t="s">
        <v>210</v>
      </c>
      <c r="H39" s="403"/>
      <c r="I39" s="288"/>
      <c r="J39" s="288"/>
      <c r="K39" s="288"/>
      <c r="L39" s="288"/>
      <c r="M39" s="290"/>
      <c r="N39" s="286"/>
      <c r="O39" s="288"/>
      <c r="P39" s="288">
        <v>20</v>
      </c>
      <c r="Q39" s="288"/>
      <c r="R39" s="288"/>
      <c r="S39" s="288"/>
      <c r="T39" s="288"/>
      <c r="U39" s="288"/>
      <c r="V39" s="288"/>
      <c r="W39" s="289"/>
      <c r="X39" s="334"/>
      <c r="Y39" s="288"/>
      <c r="Z39" s="288"/>
      <c r="AA39" s="288"/>
      <c r="AB39" s="289"/>
      <c r="AC39" s="481">
        <f t="shared" si="3"/>
        <v>20</v>
      </c>
      <c r="AD39" s="65">
        <f t="shared" si="4"/>
        <v>68</v>
      </c>
      <c r="AE39" s="68">
        <f t="shared" si="5"/>
        <v>68</v>
      </c>
      <c r="AF39" s="68" t="str">
        <f t="shared" si="6"/>
        <v>AS La Steigeoise</v>
      </c>
      <c r="AG39" s="68">
        <f t="shared" si="7"/>
        <v>68</v>
      </c>
      <c r="AH39" s="78"/>
      <c r="AI39" s="68" t="str">
        <f t="shared" si="8"/>
        <v/>
      </c>
      <c r="AJ39" s="68" t="str">
        <f t="shared" si="9"/>
        <v/>
      </c>
      <c r="AK39" s="68" t="str">
        <f t="shared" si="10"/>
        <v/>
      </c>
      <c r="AL39" s="79"/>
    </row>
    <row r="40" spans="1:38" ht="18" customHeight="1" x14ac:dyDescent="0.25">
      <c r="A40" s="369">
        <f t="shared" si="0"/>
        <v>24</v>
      </c>
      <c r="B40" s="370" t="str">
        <f t="shared" si="1"/>
        <v/>
      </c>
      <c r="C40" s="433">
        <f t="shared" si="11"/>
        <v>33</v>
      </c>
      <c r="D40" s="390" t="s">
        <v>426</v>
      </c>
      <c r="E40" s="300" t="s">
        <v>277</v>
      </c>
      <c r="F40" s="327" t="s">
        <v>163</v>
      </c>
      <c r="G40" s="301" t="s">
        <v>194</v>
      </c>
      <c r="H40" s="665"/>
      <c r="I40" s="307"/>
      <c r="J40" s="307"/>
      <c r="K40" s="307"/>
      <c r="L40" s="307"/>
      <c r="M40" s="309"/>
      <c r="N40" s="328"/>
      <c r="O40" s="307"/>
      <c r="P40" s="307"/>
      <c r="Q40" s="307">
        <v>20</v>
      </c>
      <c r="R40" s="307"/>
      <c r="S40" s="307"/>
      <c r="T40" s="307"/>
      <c r="U40" s="307"/>
      <c r="V40" s="307"/>
      <c r="W40" s="308"/>
      <c r="X40" s="333"/>
      <c r="Y40" s="307"/>
      <c r="Z40" s="307"/>
      <c r="AA40" s="307"/>
      <c r="AB40" s="308"/>
      <c r="AC40" s="481">
        <f t="shared" si="3"/>
        <v>20</v>
      </c>
      <c r="AD40" s="65">
        <f t="shared" si="4"/>
        <v>68</v>
      </c>
      <c r="AE40" s="68" t="str">
        <f t="shared" si="5"/>
        <v/>
      </c>
      <c r="AF40" s="68" t="str">
        <f t="shared" si="6"/>
        <v/>
      </c>
      <c r="AG40" s="68" t="str">
        <f t="shared" si="7"/>
        <v/>
      </c>
      <c r="AH40" s="78"/>
      <c r="AI40" s="68">
        <f t="shared" si="8"/>
        <v>68</v>
      </c>
      <c r="AJ40" s="68" t="str">
        <f t="shared" si="9"/>
        <v>UC 1920 Vendenheim</v>
      </c>
      <c r="AK40" s="68">
        <f t="shared" si="10"/>
        <v>68</v>
      </c>
      <c r="AL40" s="79"/>
    </row>
    <row r="41" spans="1:38" ht="18" customHeight="1" x14ac:dyDescent="0.25">
      <c r="A41" s="369">
        <f t="shared" si="0"/>
        <v>25</v>
      </c>
      <c r="B41" s="370" t="str">
        <f t="shared" si="1"/>
        <v/>
      </c>
      <c r="C41" s="433">
        <f t="shared" si="11"/>
        <v>35</v>
      </c>
      <c r="D41" s="393" t="s">
        <v>282</v>
      </c>
      <c r="E41" s="270" t="s">
        <v>283</v>
      </c>
      <c r="F41" s="81" t="s">
        <v>155</v>
      </c>
      <c r="G41" s="82" t="s">
        <v>194</v>
      </c>
      <c r="H41" s="417">
        <v>12</v>
      </c>
      <c r="I41" s="272"/>
      <c r="J41" s="272"/>
      <c r="K41" s="272"/>
      <c r="L41" s="272"/>
      <c r="M41" s="273"/>
      <c r="N41" s="480"/>
      <c r="O41" s="276"/>
      <c r="P41" s="275"/>
      <c r="Q41" s="276"/>
      <c r="R41" s="276"/>
      <c r="S41" s="276"/>
      <c r="T41" s="276"/>
      <c r="U41" s="276"/>
      <c r="V41" s="276"/>
      <c r="W41" s="277"/>
      <c r="X41" s="394"/>
      <c r="Y41" s="276"/>
      <c r="Z41" s="276"/>
      <c r="AA41" s="276"/>
      <c r="AB41" s="277"/>
      <c r="AC41" s="481">
        <f t="shared" si="3"/>
        <v>12</v>
      </c>
      <c r="AD41" s="65">
        <f t="shared" si="4"/>
        <v>66</v>
      </c>
      <c r="AE41" s="68" t="str">
        <f t="shared" si="5"/>
        <v/>
      </c>
      <c r="AF41" s="68" t="str">
        <f t="shared" si="6"/>
        <v/>
      </c>
      <c r="AG41" s="68" t="str">
        <f t="shared" si="7"/>
        <v/>
      </c>
      <c r="AH41" s="78"/>
      <c r="AI41" s="68">
        <f t="shared" si="8"/>
        <v>66</v>
      </c>
      <c r="AJ41" s="68" t="str">
        <f t="shared" si="9"/>
        <v>VC Sundgovia Altkirch</v>
      </c>
      <c r="AK41" s="68">
        <f t="shared" si="10"/>
        <v>66</v>
      </c>
      <c r="AL41" s="79"/>
    </row>
    <row r="42" spans="1:38" ht="18" customHeight="1" x14ac:dyDescent="0.25">
      <c r="A42" s="369">
        <f t="shared" si="0"/>
        <v>26</v>
      </c>
      <c r="B42" s="370" t="str">
        <f t="shared" si="1"/>
        <v/>
      </c>
      <c r="C42" s="433">
        <f t="shared" si="11"/>
        <v>36</v>
      </c>
      <c r="D42" s="393" t="s">
        <v>284</v>
      </c>
      <c r="E42" s="270" t="s">
        <v>285</v>
      </c>
      <c r="F42" s="81" t="s">
        <v>155</v>
      </c>
      <c r="G42" s="82" t="s">
        <v>194</v>
      </c>
      <c r="H42" s="417">
        <v>8</v>
      </c>
      <c r="I42" s="272"/>
      <c r="J42" s="272"/>
      <c r="K42" s="272"/>
      <c r="L42" s="272"/>
      <c r="M42" s="278"/>
      <c r="N42" s="274"/>
      <c r="O42" s="275"/>
      <c r="P42" s="276"/>
      <c r="Q42" s="275"/>
      <c r="R42" s="276"/>
      <c r="S42" s="276"/>
      <c r="T42" s="276"/>
      <c r="U42" s="276"/>
      <c r="V42" s="276"/>
      <c r="W42" s="277"/>
      <c r="X42" s="394"/>
      <c r="Y42" s="276"/>
      <c r="Z42" s="276"/>
      <c r="AA42" s="276"/>
      <c r="AB42" s="277"/>
      <c r="AC42" s="666">
        <f t="shared" si="3"/>
        <v>8</v>
      </c>
      <c r="AD42" s="65">
        <f t="shared" ref="AD42" si="12">IF(C42&lt;&gt;"",100-IF(C42&lt;55,1*(C42-1),30)-IF(C42&gt;55,(C42-1)*1,0),"")</f>
        <v>65</v>
      </c>
      <c r="AE42" s="68" t="str">
        <f t="shared" si="5"/>
        <v/>
      </c>
      <c r="AF42" s="68" t="str">
        <f t="shared" si="6"/>
        <v/>
      </c>
      <c r="AG42" s="68" t="str">
        <f t="shared" si="7"/>
        <v/>
      </c>
      <c r="AH42" s="78"/>
      <c r="AI42" s="68">
        <f t="shared" si="8"/>
        <v>65</v>
      </c>
      <c r="AJ42" s="68" t="str">
        <f t="shared" si="9"/>
        <v>VC Sundgovia Altkirch</v>
      </c>
      <c r="AK42" s="68">
        <f t="shared" si="10"/>
        <v>65</v>
      </c>
      <c r="AL42" s="79"/>
    </row>
    <row r="43" spans="1:38" ht="13.8" x14ac:dyDescent="0.25">
      <c r="A43" s="372" t="str">
        <f t="shared" si="0"/>
        <v/>
      </c>
      <c r="B43" s="373">
        <f t="shared" si="1"/>
        <v>11</v>
      </c>
      <c r="C43" s="434">
        <f t="shared" si="11"/>
        <v>37</v>
      </c>
      <c r="D43" s="668" t="s">
        <v>286</v>
      </c>
      <c r="E43" s="669" t="s">
        <v>287</v>
      </c>
      <c r="F43" s="670" t="s">
        <v>155</v>
      </c>
      <c r="G43" s="671" t="s">
        <v>210</v>
      </c>
      <c r="H43" s="672">
        <v>7</v>
      </c>
      <c r="I43" s="673"/>
      <c r="J43" s="673"/>
      <c r="K43" s="673"/>
      <c r="L43" s="673"/>
      <c r="M43" s="674"/>
      <c r="N43" s="675"/>
      <c r="O43" s="676"/>
      <c r="P43" s="676"/>
      <c r="Q43" s="676"/>
      <c r="R43" s="677"/>
      <c r="S43" s="677"/>
      <c r="T43" s="677"/>
      <c r="U43" s="677"/>
      <c r="V43" s="677"/>
      <c r="W43" s="678"/>
      <c r="X43" s="679"/>
      <c r="Y43" s="677"/>
      <c r="Z43" s="677"/>
      <c r="AA43" s="677"/>
      <c r="AB43" s="678"/>
      <c r="AC43" s="667">
        <f t="shared" si="3"/>
        <v>7</v>
      </c>
      <c r="AD43" s="65">
        <f t="shared" ref="AD43" si="13">IF(C43&lt;&gt;"",100-IF(C43&lt;55,1*(C43-1),30)-IF(C43&gt;55,(C43-1)*1,0),"")</f>
        <v>64</v>
      </c>
      <c r="AE43" s="68">
        <f t="shared" si="5"/>
        <v>64</v>
      </c>
      <c r="AF43" s="68" t="str">
        <f t="shared" si="6"/>
        <v>VC Sundgovia Altkirch</v>
      </c>
      <c r="AG43" s="68">
        <f t="shared" si="7"/>
        <v>64</v>
      </c>
      <c r="AH43" s="78"/>
      <c r="AI43" s="68" t="str">
        <f t="shared" si="8"/>
        <v/>
      </c>
      <c r="AJ43" s="68" t="str">
        <f t="shared" si="9"/>
        <v/>
      </c>
      <c r="AK43" s="68" t="str">
        <f t="shared" si="10"/>
        <v/>
      </c>
      <c r="AL43" s="79"/>
    </row>
    <row r="44" spans="1:38" x14ac:dyDescent="0.25">
      <c r="A44" s="79"/>
      <c r="B44" s="79"/>
      <c r="C44" s="79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79"/>
      <c r="AD44" s="79"/>
      <c r="AE44" s="79"/>
      <c r="AF44" s="79"/>
      <c r="AG44" s="79"/>
      <c r="AH44" s="79"/>
      <c r="AI44" s="79"/>
      <c r="AJ44" s="79"/>
      <c r="AK44" s="79"/>
      <c r="AL44" s="79"/>
    </row>
    <row r="45" spans="1:38" x14ac:dyDescent="0.25">
      <c r="A45" s="79"/>
      <c r="B45" s="79"/>
      <c r="C45" s="79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79"/>
      <c r="AD45" s="79"/>
      <c r="AE45" s="79"/>
      <c r="AF45" s="79"/>
      <c r="AG45" s="79"/>
      <c r="AH45" s="79"/>
      <c r="AI45" s="79"/>
      <c r="AJ45" s="79"/>
      <c r="AK45" s="79"/>
      <c r="AL45" s="79"/>
    </row>
    <row r="46" spans="1:38" x14ac:dyDescent="0.25">
      <c r="A46" s="79"/>
      <c r="B46" s="79"/>
      <c r="C46" s="79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79"/>
      <c r="AD46" s="79"/>
      <c r="AE46" s="79"/>
      <c r="AF46" s="79"/>
      <c r="AG46" s="79"/>
      <c r="AH46" s="79"/>
      <c r="AI46" s="79"/>
      <c r="AJ46" s="79"/>
      <c r="AK46" s="79"/>
      <c r="AL46" s="79"/>
    </row>
    <row r="47" spans="1:38" x14ac:dyDescent="0.25">
      <c r="A47" s="79"/>
      <c r="B47" s="79"/>
      <c r="C47" s="79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79"/>
      <c r="AD47" s="79"/>
      <c r="AE47" s="79"/>
      <c r="AF47" s="79"/>
      <c r="AG47" s="79"/>
      <c r="AH47" s="79"/>
      <c r="AI47" s="79"/>
      <c r="AJ47" s="79"/>
      <c r="AK47" s="79"/>
      <c r="AL47" s="79"/>
    </row>
    <row r="48" spans="1:38" x14ac:dyDescent="0.25">
      <c r="A48" s="79"/>
      <c r="B48" s="79"/>
      <c r="C48" s="79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79"/>
      <c r="AD48" s="79"/>
      <c r="AE48" s="79"/>
      <c r="AF48" s="79"/>
      <c r="AG48" s="79"/>
      <c r="AH48" s="79"/>
      <c r="AI48" s="79"/>
      <c r="AJ48" s="79"/>
      <c r="AK48" s="79"/>
      <c r="AL48" s="79"/>
    </row>
    <row r="49" spans="1:38" x14ac:dyDescent="0.25">
      <c r="A49" s="79"/>
      <c r="B49" s="79"/>
      <c r="C49" s="79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79"/>
      <c r="AD49" s="79"/>
      <c r="AE49" s="79"/>
      <c r="AF49" s="79"/>
      <c r="AG49" s="79"/>
      <c r="AH49" s="79"/>
      <c r="AI49" s="79"/>
      <c r="AJ49" s="79"/>
      <c r="AK49" s="79"/>
      <c r="AL49" s="79"/>
    </row>
    <row r="50" spans="1:38" x14ac:dyDescent="0.25">
      <c r="A50" s="79"/>
      <c r="B50" s="79"/>
      <c r="C50" s="79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79"/>
      <c r="AD50" s="79"/>
      <c r="AE50" s="79"/>
      <c r="AF50" s="79"/>
      <c r="AG50" s="79"/>
      <c r="AH50" s="79"/>
      <c r="AI50" s="79"/>
      <c r="AJ50" s="79"/>
      <c r="AK50" s="79"/>
      <c r="AL50" s="79"/>
    </row>
    <row r="51" spans="1:38" x14ac:dyDescent="0.25">
      <c r="A51" s="79"/>
      <c r="B51" s="79"/>
      <c r="C51" s="79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79"/>
      <c r="AD51" s="79"/>
      <c r="AE51" s="79"/>
      <c r="AF51" s="79"/>
      <c r="AG51" s="79"/>
      <c r="AH51" s="79"/>
      <c r="AI51" s="79"/>
      <c r="AJ51" s="79"/>
      <c r="AK51" s="79"/>
      <c r="AL51" s="79"/>
    </row>
    <row r="52" spans="1:38" x14ac:dyDescent="0.25">
      <c r="A52" s="79"/>
      <c r="B52" s="79"/>
      <c r="C52" s="79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79"/>
      <c r="AD52" s="79"/>
      <c r="AE52" s="79"/>
      <c r="AF52" s="79"/>
      <c r="AG52" s="79"/>
      <c r="AH52" s="79"/>
      <c r="AI52" s="79"/>
      <c r="AJ52" s="79"/>
      <c r="AK52" s="79"/>
      <c r="AL52" s="79"/>
    </row>
    <row r="53" spans="1:38" x14ac:dyDescent="0.25">
      <c r="A53" s="79"/>
      <c r="B53" s="79"/>
      <c r="C53" s="79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79"/>
      <c r="AD53" s="79"/>
      <c r="AE53" s="79"/>
      <c r="AF53" s="79"/>
      <c r="AG53" s="79"/>
      <c r="AH53" s="79"/>
      <c r="AI53" s="79"/>
      <c r="AJ53" s="79"/>
      <c r="AK53" s="79"/>
      <c r="AL53" s="79"/>
    </row>
    <row r="54" spans="1:38" x14ac:dyDescent="0.25">
      <c r="A54" s="79"/>
      <c r="B54" s="79"/>
      <c r="C54" s="79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79"/>
      <c r="AD54" s="79"/>
      <c r="AE54" s="79"/>
      <c r="AF54" s="79"/>
      <c r="AG54" s="79"/>
      <c r="AH54" s="79"/>
      <c r="AI54" s="79"/>
      <c r="AJ54" s="79"/>
      <c r="AK54" s="79"/>
      <c r="AL54" s="79"/>
    </row>
    <row r="55" spans="1:38" x14ac:dyDescent="0.25">
      <c r="A55" s="79"/>
      <c r="B55" s="79"/>
      <c r="C55" s="79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79"/>
      <c r="AD55" s="79"/>
      <c r="AE55" s="79"/>
      <c r="AF55" s="79"/>
      <c r="AG55" s="79"/>
      <c r="AH55" s="79"/>
      <c r="AI55" s="79"/>
      <c r="AJ55" s="79"/>
      <c r="AK55" s="79"/>
      <c r="AL55" s="79"/>
    </row>
    <row r="56" spans="1:38" x14ac:dyDescent="0.25">
      <c r="A56" s="79"/>
      <c r="B56" s="79"/>
      <c r="C56" s="79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79"/>
      <c r="AD56" s="79"/>
      <c r="AE56" s="79"/>
      <c r="AF56" s="79"/>
      <c r="AG56" s="79"/>
      <c r="AH56" s="79"/>
      <c r="AI56" s="79"/>
      <c r="AJ56" s="79"/>
      <c r="AK56" s="79"/>
      <c r="AL56" s="79"/>
    </row>
    <row r="57" spans="1:38" x14ac:dyDescent="0.25">
      <c r="A57" s="79"/>
      <c r="B57" s="79"/>
      <c r="C57" s="79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79"/>
      <c r="AD57" s="79"/>
      <c r="AE57" s="79"/>
      <c r="AF57" s="79"/>
      <c r="AG57" s="79"/>
      <c r="AH57" s="79"/>
      <c r="AI57" s="79"/>
      <c r="AJ57" s="79"/>
      <c r="AK57" s="79"/>
      <c r="AL57" s="79"/>
    </row>
    <row r="58" spans="1:38" x14ac:dyDescent="0.25">
      <c r="A58" s="79"/>
      <c r="B58" s="79"/>
      <c r="C58" s="79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79"/>
      <c r="AD58" s="79"/>
      <c r="AE58" s="79"/>
      <c r="AF58" s="79"/>
      <c r="AG58" s="79"/>
      <c r="AH58" s="79"/>
      <c r="AI58" s="79"/>
      <c r="AJ58" s="79"/>
      <c r="AK58" s="79"/>
      <c r="AL58" s="79"/>
    </row>
    <row r="59" spans="1:38" x14ac:dyDescent="0.25">
      <c r="A59" s="79"/>
      <c r="B59" s="79"/>
      <c r="C59" s="79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79"/>
      <c r="AD59" s="79"/>
      <c r="AE59" s="79"/>
      <c r="AF59" s="79"/>
      <c r="AG59" s="79"/>
      <c r="AH59" s="79"/>
      <c r="AI59" s="79"/>
      <c r="AJ59" s="79"/>
      <c r="AK59" s="79"/>
      <c r="AL59" s="79"/>
    </row>
    <row r="60" spans="1:38" x14ac:dyDescent="0.25">
      <c r="A60" s="79"/>
      <c r="B60" s="79"/>
      <c r="C60" s="79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79"/>
      <c r="AD60" s="79"/>
      <c r="AE60" s="79"/>
      <c r="AF60" s="79"/>
      <c r="AG60" s="79"/>
      <c r="AH60" s="79"/>
      <c r="AI60" s="79"/>
      <c r="AJ60" s="79"/>
      <c r="AK60" s="79"/>
      <c r="AL60" s="79"/>
    </row>
    <row r="61" spans="1:38" x14ac:dyDescent="0.25">
      <c r="A61" s="79"/>
      <c r="B61" s="79"/>
      <c r="C61" s="79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79"/>
      <c r="AD61" s="79"/>
      <c r="AE61" s="79"/>
      <c r="AF61" s="79"/>
      <c r="AG61" s="79"/>
      <c r="AH61" s="79"/>
      <c r="AI61" s="79"/>
      <c r="AJ61" s="79"/>
      <c r="AK61" s="79"/>
      <c r="AL61" s="79"/>
    </row>
    <row r="62" spans="1:38" x14ac:dyDescent="0.25">
      <c r="A62" s="79"/>
      <c r="B62" s="79"/>
      <c r="C62" s="79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79"/>
      <c r="AD62" s="79"/>
      <c r="AE62" s="79"/>
      <c r="AF62" s="79"/>
      <c r="AG62" s="79"/>
      <c r="AH62" s="79"/>
      <c r="AI62" s="79"/>
      <c r="AJ62" s="79"/>
      <c r="AK62" s="79"/>
      <c r="AL62" s="79"/>
    </row>
    <row r="63" spans="1:38" x14ac:dyDescent="0.25">
      <c r="A63" s="79"/>
      <c r="B63" s="79"/>
      <c r="C63" s="79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79"/>
      <c r="AD63" s="79"/>
      <c r="AE63" s="79"/>
      <c r="AF63" s="79"/>
      <c r="AG63" s="79"/>
      <c r="AH63" s="79"/>
      <c r="AI63" s="79"/>
      <c r="AJ63" s="79"/>
      <c r="AK63" s="79"/>
      <c r="AL63" s="79"/>
    </row>
    <row r="64" spans="1:38" x14ac:dyDescent="0.25">
      <c r="A64" s="79"/>
      <c r="B64" s="79"/>
      <c r="C64" s="79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79"/>
      <c r="AD64" s="79"/>
      <c r="AE64" s="79"/>
      <c r="AF64" s="79"/>
      <c r="AG64" s="79"/>
      <c r="AH64" s="79"/>
      <c r="AI64" s="79"/>
      <c r="AJ64" s="79"/>
      <c r="AK64" s="79"/>
      <c r="AL64" s="79"/>
    </row>
    <row r="65" spans="1:38" x14ac:dyDescent="0.25">
      <c r="A65" s="79"/>
      <c r="B65" s="79"/>
      <c r="C65" s="79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79"/>
      <c r="AD65" s="79"/>
      <c r="AE65" s="79"/>
      <c r="AF65" s="79"/>
      <c r="AG65" s="79"/>
      <c r="AH65" s="79"/>
      <c r="AI65" s="79"/>
      <c r="AJ65" s="79"/>
      <c r="AK65" s="79"/>
      <c r="AL65" s="79"/>
    </row>
    <row r="66" spans="1:38" x14ac:dyDescent="0.25">
      <c r="A66" s="79"/>
      <c r="B66" s="79"/>
      <c r="C66" s="79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</row>
  </sheetData>
  <sheetProtection formatColumns="0" formatRows="0" insertColumns="0" insertRows="0" deleteColumns="0" deleteRows="0" selectLockedCells="1" sort="0" autoFilter="0"/>
  <sortState ref="D7:AC43">
    <sortCondition descending="1" ref="AC7:AC43"/>
  </sortState>
  <mergeCells count="11">
    <mergeCell ref="A1:AD2"/>
    <mergeCell ref="AI6:AK6"/>
    <mergeCell ref="AD4:AD6"/>
    <mergeCell ref="AC4:AC6"/>
    <mergeCell ref="AE6:AG6"/>
    <mergeCell ref="H4:M4"/>
    <mergeCell ref="N4:W4"/>
    <mergeCell ref="X4:AB4"/>
    <mergeCell ref="A3:G5"/>
    <mergeCell ref="H3:M3"/>
    <mergeCell ref="N3:AB3"/>
  </mergeCells>
  <conditionalFormatting sqref="G6:G65537">
    <cfRule type="cellIs" dxfId="49" priority="14" stopIfTrue="1" operator="equal">
      <formula>"D"</formula>
    </cfRule>
  </conditionalFormatting>
  <conditionalFormatting sqref="A7:B43">
    <cfRule type="cellIs" dxfId="48" priority="10" operator="equal">
      <formula>3</formula>
    </cfRule>
    <cfRule type="cellIs" dxfId="47" priority="11" operator="equal">
      <formula>2</formula>
    </cfRule>
    <cfRule type="cellIs" dxfId="46" priority="12" operator="equal">
      <formula>1</formula>
    </cfRule>
  </conditionalFormatting>
  <conditionalFormatting sqref="A7:B43">
    <cfRule type="cellIs" dxfId="45" priority="13" operator="equal">
      <formula>2</formula>
    </cfRule>
  </conditionalFormatting>
  <conditionalFormatting sqref="H6">
    <cfRule type="cellIs" dxfId="44" priority="9" stopIfTrue="1" operator="equal">
      <formula>"D"</formula>
    </cfRule>
  </conditionalFormatting>
  <conditionalFormatting sqref="G1:G2 G6:G1048576">
    <cfRule type="cellIs" dxfId="43" priority="1" operator="equal">
      <formula>"D"</formula>
    </cfRule>
  </conditionalFormatting>
  <conditionalFormatting sqref="L12">
    <cfRule type="expression" dxfId="42" priority="73">
      <formula>$AG7=LARGE($AG$7:$AG$51,2)</formula>
    </cfRule>
  </conditionalFormatting>
  <conditionalFormatting sqref="B7:AC57">
    <cfRule type="expression" dxfId="41" priority="77">
      <formula>$AG7=LARGE($AG$7:$AG$51,3)</formula>
    </cfRule>
  </conditionalFormatting>
  <conditionalFormatting sqref="A7:AC43">
    <cfRule type="expression" dxfId="40" priority="79">
      <formula>$AK7=LARGE($AK$7:$AK$51,3)</formula>
    </cfRule>
    <cfRule type="expression" dxfId="39" priority="80">
      <formula>$AK7=LARGE($AK$7:$AK$51,2)</formula>
    </cfRule>
    <cfRule type="expression" dxfId="38" priority="81">
      <formula>$AK7=MAX($AK$7:$AK$51)</formula>
    </cfRule>
  </conditionalFormatting>
  <conditionalFormatting sqref="B7:AC43">
    <cfRule type="expression" dxfId="37" priority="85">
      <formula>$AG7=MAX($AG$7:$AG$51)</formula>
    </cfRule>
    <cfRule type="expression" dxfId="36" priority="86">
      <formula>$AG7=LARGE($AG$7:$AG$51,2)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L65"/>
  <sheetViews>
    <sheetView showGridLines="0" zoomScale="90" zoomScaleNormal="90" workbookViewId="0">
      <pane ySplit="5" topLeftCell="A6" activePane="bottomLeft" state="frozen"/>
      <selection activeCell="I24" sqref="I24:L41"/>
      <selection pane="bottomLeft" activeCell="U38" sqref="U38"/>
    </sheetView>
  </sheetViews>
  <sheetFormatPr baseColWidth="10" defaultColWidth="8.88671875" defaultRowHeight="13.2" x14ac:dyDescent="0.25"/>
  <cols>
    <col min="1" max="2" width="3.33203125" bestFit="1" customWidth="1"/>
    <col min="3" max="3" width="5.77734375" customWidth="1"/>
    <col min="4" max="4" width="23" customWidth="1"/>
    <col min="5" max="5" width="20.77734375" customWidth="1"/>
    <col min="6" max="6" width="26.5546875" customWidth="1"/>
    <col min="7" max="7" width="6.77734375" customWidth="1"/>
    <col min="8" max="28" width="5.77734375" customWidth="1"/>
    <col min="29" max="29" width="4.77734375" customWidth="1"/>
    <col min="30" max="30" width="6.77734375" customWidth="1"/>
    <col min="31" max="31" width="4" hidden="1" customWidth="1"/>
    <col min="32" max="32" width="19.21875" hidden="1" customWidth="1"/>
    <col min="33" max="33" width="4" hidden="1" customWidth="1"/>
    <col min="34" max="34" width="2.77734375" hidden="1" customWidth="1"/>
    <col min="35" max="35" width="4" hidden="1" customWidth="1"/>
    <col min="36" max="36" width="19.21875" hidden="1" customWidth="1"/>
    <col min="37" max="37" width="4" hidden="1" customWidth="1"/>
  </cols>
  <sheetData>
    <row r="1" spans="1:38" ht="19.95" customHeight="1" collapsed="1" x14ac:dyDescent="0.25">
      <c r="A1" s="722" t="s">
        <v>234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4"/>
    </row>
    <row r="2" spans="1:38" ht="19.95" customHeight="1" x14ac:dyDescent="0.25">
      <c r="A2" s="725"/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26"/>
      <c r="AA2" s="726"/>
      <c r="AB2" s="726"/>
      <c r="AC2" s="726"/>
      <c r="AD2" s="727"/>
    </row>
    <row r="3" spans="1:38" ht="15" customHeight="1" x14ac:dyDescent="0.25">
      <c r="A3" s="741"/>
      <c r="B3" s="742"/>
      <c r="C3" s="742"/>
      <c r="D3" s="742"/>
      <c r="E3" s="742"/>
      <c r="F3" s="742"/>
      <c r="G3" s="742"/>
      <c r="H3" s="713" t="s">
        <v>114</v>
      </c>
      <c r="I3" s="714"/>
      <c r="J3" s="714"/>
      <c r="K3" s="714"/>
      <c r="L3" s="714"/>
      <c r="M3" s="714"/>
      <c r="N3" s="748" t="s">
        <v>115</v>
      </c>
      <c r="O3" s="717"/>
      <c r="P3" s="717"/>
      <c r="Q3" s="717"/>
      <c r="R3" s="717"/>
      <c r="S3" s="717"/>
      <c r="T3" s="717"/>
      <c r="U3" s="717"/>
      <c r="V3" s="717"/>
      <c r="W3" s="749"/>
      <c r="X3" s="719" t="s">
        <v>188</v>
      </c>
      <c r="Y3" s="720"/>
      <c r="Z3" s="720"/>
      <c r="AA3" s="720"/>
      <c r="AB3" s="720"/>
      <c r="AC3" s="746" t="s">
        <v>171</v>
      </c>
      <c r="AD3" s="733" t="s">
        <v>156</v>
      </c>
      <c r="AE3" s="4"/>
    </row>
    <row r="4" spans="1:38" ht="120" customHeight="1" x14ac:dyDescent="0.25">
      <c r="A4" s="743"/>
      <c r="B4" s="744"/>
      <c r="C4" s="744"/>
      <c r="D4" s="744"/>
      <c r="E4" s="744"/>
      <c r="F4" s="744"/>
      <c r="G4" s="744"/>
      <c r="H4" s="459" t="s">
        <v>181</v>
      </c>
      <c r="I4" s="460" t="s">
        <v>162</v>
      </c>
      <c r="J4" s="460" t="s">
        <v>183</v>
      </c>
      <c r="K4" s="464" t="s">
        <v>189</v>
      </c>
      <c r="L4" s="460" t="s">
        <v>173</v>
      </c>
      <c r="M4" s="460" t="s">
        <v>177</v>
      </c>
      <c r="N4" s="181" t="s">
        <v>185</v>
      </c>
      <c r="O4" s="182" t="s">
        <v>146</v>
      </c>
      <c r="P4" s="183" t="s">
        <v>166</v>
      </c>
      <c r="Q4" s="183" t="s">
        <v>148</v>
      </c>
      <c r="R4" s="183" t="s">
        <v>147</v>
      </c>
      <c r="S4" s="183" t="s">
        <v>186</v>
      </c>
      <c r="T4" s="184" t="s">
        <v>117</v>
      </c>
      <c r="U4" s="183" t="s">
        <v>172</v>
      </c>
      <c r="V4" s="185" t="s">
        <v>187</v>
      </c>
      <c r="W4" s="186" t="s">
        <v>178</v>
      </c>
      <c r="X4" s="187" t="s">
        <v>227</v>
      </c>
      <c r="Y4" s="188" t="s">
        <v>228</v>
      </c>
      <c r="Z4" s="352" t="s">
        <v>190</v>
      </c>
      <c r="AA4" s="188" t="s">
        <v>229</v>
      </c>
      <c r="AB4" s="188" t="s">
        <v>230</v>
      </c>
      <c r="AC4" s="747"/>
      <c r="AD4" s="732"/>
      <c r="AE4" s="4"/>
    </row>
    <row r="5" spans="1:38" ht="60" customHeight="1" x14ac:dyDescent="0.25">
      <c r="A5" s="164" t="s">
        <v>167</v>
      </c>
      <c r="B5" s="165" t="s">
        <v>168</v>
      </c>
      <c r="C5" s="166" t="s">
        <v>169</v>
      </c>
      <c r="D5" s="404" t="s">
        <v>118</v>
      </c>
      <c r="E5" s="404" t="s">
        <v>119</v>
      </c>
      <c r="F5" s="404" t="s">
        <v>120</v>
      </c>
      <c r="G5" s="405" t="s">
        <v>134</v>
      </c>
      <c r="H5" s="461">
        <v>46103</v>
      </c>
      <c r="I5" s="462">
        <v>46131</v>
      </c>
      <c r="J5" s="462">
        <v>46152</v>
      </c>
      <c r="K5" s="197">
        <v>46166</v>
      </c>
      <c r="L5" s="462">
        <v>46264</v>
      </c>
      <c r="M5" s="462">
        <v>46271</v>
      </c>
      <c r="N5" s="357">
        <v>46137</v>
      </c>
      <c r="O5" s="358">
        <v>46138</v>
      </c>
      <c r="P5" s="197">
        <v>46145</v>
      </c>
      <c r="Q5" s="197">
        <v>46150</v>
      </c>
      <c r="R5" s="197">
        <v>46159</v>
      </c>
      <c r="S5" s="197">
        <v>46167</v>
      </c>
      <c r="T5" s="359">
        <v>46186</v>
      </c>
      <c r="U5" s="172">
        <v>46187</v>
      </c>
      <c r="V5" s="198">
        <v>46194</v>
      </c>
      <c r="W5" s="360">
        <v>45921</v>
      </c>
      <c r="X5" s="361">
        <v>46141</v>
      </c>
      <c r="Y5" s="362">
        <v>46155</v>
      </c>
      <c r="Z5" s="362">
        <v>46158</v>
      </c>
      <c r="AA5" s="362">
        <v>46169</v>
      </c>
      <c r="AB5" s="363">
        <v>46193</v>
      </c>
      <c r="AC5" s="747"/>
      <c r="AD5" s="732"/>
      <c r="AE5" s="745" t="s">
        <v>137</v>
      </c>
      <c r="AF5" s="698"/>
      <c r="AG5" s="698"/>
      <c r="AH5" s="24"/>
      <c r="AI5" s="698" t="s">
        <v>139</v>
      </c>
      <c r="AJ5" s="698"/>
      <c r="AK5" s="698"/>
    </row>
    <row r="6" spans="1:38" ht="18" customHeight="1" x14ac:dyDescent="0.25">
      <c r="A6" s="366">
        <f>IFERROR(RANK(AI6,$AI$6:$AI$59,0),"")</f>
        <v>1</v>
      </c>
      <c r="B6" s="367" t="str">
        <f>IFERROR(RANK(AE6,$AE$6:$AE$59,0),"")</f>
        <v/>
      </c>
      <c r="C6" s="432">
        <f t="shared" ref="C6:C33" si="0">RANK(AC6,$AC$6:$AC$40,0)</f>
        <v>1</v>
      </c>
      <c r="D6" s="378" t="s">
        <v>251</v>
      </c>
      <c r="E6" s="379" t="s">
        <v>252</v>
      </c>
      <c r="F6" s="380" t="s">
        <v>149</v>
      </c>
      <c r="G6" s="381" t="s">
        <v>194</v>
      </c>
      <c r="H6" s="601">
        <v>23</v>
      </c>
      <c r="I6" s="406">
        <v>35</v>
      </c>
      <c r="J6" s="406"/>
      <c r="K6" s="383"/>
      <c r="L6" s="587"/>
      <c r="M6" s="407"/>
      <c r="N6" s="408">
        <v>52</v>
      </c>
      <c r="O6" s="406">
        <v>56</v>
      </c>
      <c r="P6" s="406">
        <v>60</v>
      </c>
      <c r="Q6" s="406">
        <v>56</v>
      </c>
      <c r="R6" s="406"/>
      <c r="S6" s="406"/>
      <c r="T6" s="406"/>
      <c r="U6" s="383"/>
      <c r="V6" s="383"/>
      <c r="W6" s="587"/>
      <c r="X6" s="408">
        <v>60</v>
      </c>
      <c r="Y6" s="383"/>
      <c r="Z6" s="383"/>
      <c r="AA6" s="383"/>
      <c r="AB6" s="587"/>
      <c r="AC6" s="482">
        <f t="shared" ref="AC6:AC35" si="1">IFERROR(SUM(H6:AB6),"")</f>
        <v>342</v>
      </c>
      <c r="AD6" s="65">
        <f t="shared" ref="AD6:AD40" si="2">IF(C6&lt;&gt;"",100-IF(C6&lt;55,1*(C6-1),30)-IF(C6&gt;55,(C6-1)*1,0),"")</f>
        <v>100</v>
      </c>
      <c r="AE6" s="68" t="str">
        <f t="shared" ref="AE6:AE40" si="3">IF($G6="D",$AD6,"")</f>
        <v/>
      </c>
      <c r="AF6" s="68" t="str">
        <f t="shared" ref="AF6:AF40" si="4">IF($G6="D",$F6,"")</f>
        <v/>
      </c>
      <c r="AG6" s="68" t="str">
        <f t="shared" ref="AG6:AG40" si="5">IF($G6="D",$AD6,"")</f>
        <v/>
      </c>
      <c r="AH6" s="78"/>
      <c r="AI6" s="68">
        <f t="shared" ref="AI6:AI40" si="6">IF($G6="H",$AD6,"")</f>
        <v>100</v>
      </c>
      <c r="AJ6" s="68" t="str">
        <f t="shared" ref="AJ6:AJ40" si="7">IF($G6="H",$F6,"")</f>
        <v>AS La Steigeoise</v>
      </c>
      <c r="AK6" s="68">
        <f t="shared" ref="AK6:AK40" si="8">IF($G6="H",$AD6,"")</f>
        <v>100</v>
      </c>
      <c r="AL6" s="79"/>
    </row>
    <row r="7" spans="1:38" ht="18" customHeight="1" x14ac:dyDescent="0.25">
      <c r="A7" s="369">
        <f t="shared" ref="A7:A39" si="9">IFERROR(RANK(AI7,$AI$6:$AI$59,0),"")</f>
        <v>2</v>
      </c>
      <c r="B7" s="370" t="str">
        <f t="shared" ref="B7:B39" si="10">IFERROR(RANK(AE7,$AE$6:$AE$59,0),"")</f>
        <v/>
      </c>
      <c r="C7" s="433">
        <f t="shared" si="0"/>
        <v>2</v>
      </c>
      <c r="D7" s="395" t="s">
        <v>357</v>
      </c>
      <c r="E7" s="313" t="s">
        <v>358</v>
      </c>
      <c r="F7" s="95" t="s">
        <v>163</v>
      </c>
      <c r="G7" s="96" t="s">
        <v>194</v>
      </c>
      <c r="H7" s="605"/>
      <c r="I7" s="316"/>
      <c r="J7" s="316"/>
      <c r="K7" s="316"/>
      <c r="L7" s="591"/>
      <c r="M7" s="421"/>
      <c r="N7" s="330"/>
      <c r="O7" s="316">
        <v>70</v>
      </c>
      <c r="P7" s="444">
        <v>70</v>
      </c>
      <c r="Q7" s="316">
        <v>70</v>
      </c>
      <c r="R7" s="444"/>
      <c r="S7" s="444"/>
      <c r="T7" s="444"/>
      <c r="U7" s="316"/>
      <c r="V7" s="316"/>
      <c r="W7" s="591"/>
      <c r="X7" s="330">
        <v>70</v>
      </c>
      <c r="Y7" s="316"/>
      <c r="Z7" s="316"/>
      <c r="AA7" s="316"/>
      <c r="AB7" s="591"/>
      <c r="AC7" s="481">
        <f t="shared" si="1"/>
        <v>280</v>
      </c>
      <c r="AD7" s="65">
        <f t="shared" si="2"/>
        <v>99</v>
      </c>
      <c r="AE7" s="68" t="str">
        <f t="shared" si="3"/>
        <v/>
      </c>
      <c r="AF7" s="68" t="str">
        <f t="shared" si="4"/>
        <v/>
      </c>
      <c r="AG7" s="68" t="str">
        <f t="shared" si="5"/>
        <v/>
      </c>
      <c r="AH7" s="78"/>
      <c r="AI7" s="68">
        <f t="shared" si="6"/>
        <v>99</v>
      </c>
      <c r="AJ7" s="68" t="str">
        <f t="shared" si="7"/>
        <v>UC 1920 Vendenheim</v>
      </c>
      <c r="AK7" s="68">
        <f t="shared" si="8"/>
        <v>99</v>
      </c>
      <c r="AL7" s="79"/>
    </row>
    <row r="8" spans="1:38" ht="18" customHeight="1" x14ac:dyDescent="0.25">
      <c r="A8" s="369">
        <f t="shared" si="9"/>
        <v>3</v>
      </c>
      <c r="B8" s="370" t="str">
        <f t="shared" si="10"/>
        <v/>
      </c>
      <c r="C8" s="436">
        <f t="shared" si="0"/>
        <v>3</v>
      </c>
      <c r="D8" s="443" t="s">
        <v>258</v>
      </c>
      <c r="E8" s="270" t="s">
        <v>259</v>
      </c>
      <c r="F8" s="109" t="s">
        <v>149</v>
      </c>
      <c r="G8" s="82" t="s">
        <v>194</v>
      </c>
      <c r="H8" s="602">
        <v>17</v>
      </c>
      <c r="I8" s="272"/>
      <c r="J8" s="272"/>
      <c r="K8" s="272"/>
      <c r="L8" s="588"/>
      <c r="M8" s="416"/>
      <c r="N8" s="417"/>
      <c r="O8" s="415">
        <v>60</v>
      </c>
      <c r="P8" s="272">
        <v>56</v>
      </c>
      <c r="Q8" s="415">
        <v>50</v>
      </c>
      <c r="R8" s="272"/>
      <c r="S8" s="272"/>
      <c r="T8" s="272"/>
      <c r="U8" s="272"/>
      <c r="V8" s="272"/>
      <c r="W8" s="588"/>
      <c r="X8" s="417">
        <v>50</v>
      </c>
      <c r="Y8" s="272"/>
      <c r="Z8" s="272"/>
      <c r="AA8" s="272"/>
      <c r="AB8" s="588"/>
      <c r="AC8" s="481">
        <f t="shared" si="1"/>
        <v>233</v>
      </c>
      <c r="AD8" s="65">
        <f t="shared" si="2"/>
        <v>98</v>
      </c>
      <c r="AE8" s="68" t="str">
        <f t="shared" si="3"/>
        <v/>
      </c>
      <c r="AF8" s="68" t="str">
        <f t="shared" si="4"/>
        <v/>
      </c>
      <c r="AG8" s="68" t="str">
        <f t="shared" si="5"/>
        <v/>
      </c>
      <c r="AH8" s="78"/>
      <c r="AI8" s="68">
        <f t="shared" si="6"/>
        <v>98</v>
      </c>
      <c r="AJ8" s="68" t="str">
        <f t="shared" si="7"/>
        <v>AS La Steigeoise</v>
      </c>
      <c r="AK8" s="68">
        <f t="shared" si="8"/>
        <v>98</v>
      </c>
      <c r="AL8" s="79"/>
    </row>
    <row r="9" spans="1:38" ht="18" customHeight="1" x14ac:dyDescent="0.25">
      <c r="A9" s="369">
        <f t="shared" si="9"/>
        <v>4</v>
      </c>
      <c r="B9" s="370" t="str">
        <f t="shared" si="10"/>
        <v/>
      </c>
      <c r="C9" s="436">
        <f t="shared" si="0"/>
        <v>4</v>
      </c>
      <c r="D9" s="390" t="s">
        <v>351</v>
      </c>
      <c r="E9" s="300" t="s">
        <v>352</v>
      </c>
      <c r="F9" s="327" t="s">
        <v>122</v>
      </c>
      <c r="G9" s="301" t="s">
        <v>194</v>
      </c>
      <c r="H9" s="604"/>
      <c r="I9" s="418">
        <v>21</v>
      </c>
      <c r="J9" s="418"/>
      <c r="K9" s="303"/>
      <c r="L9" s="590"/>
      <c r="M9" s="419"/>
      <c r="N9" s="329"/>
      <c r="O9" s="418">
        <v>52</v>
      </c>
      <c r="P9" s="303">
        <v>52</v>
      </c>
      <c r="Q9" s="418">
        <v>48</v>
      </c>
      <c r="R9" s="303"/>
      <c r="S9" s="303"/>
      <c r="T9" s="303"/>
      <c r="U9" s="303"/>
      <c r="V9" s="303"/>
      <c r="W9" s="590"/>
      <c r="X9" s="329">
        <v>52</v>
      </c>
      <c r="Y9" s="303"/>
      <c r="Z9" s="303"/>
      <c r="AA9" s="303"/>
      <c r="AB9" s="590"/>
      <c r="AC9" s="481">
        <f t="shared" si="1"/>
        <v>225</v>
      </c>
      <c r="AD9" s="65">
        <f t="shared" si="2"/>
        <v>97</v>
      </c>
      <c r="AE9" s="68" t="str">
        <f t="shared" si="3"/>
        <v/>
      </c>
      <c r="AF9" s="68" t="str">
        <f t="shared" si="4"/>
        <v/>
      </c>
      <c r="AG9" s="68" t="str">
        <f t="shared" si="5"/>
        <v/>
      </c>
      <c r="AH9" s="78"/>
      <c r="AI9" s="68">
        <f t="shared" si="6"/>
        <v>97</v>
      </c>
      <c r="AJ9" s="68" t="str">
        <f t="shared" si="7"/>
        <v>VC Eckwersheim</v>
      </c>
      <c r="AK9" s="68">
        <f t="shared" si="8"/>
        <v>97</v>
      </c>
      <c r="AL9" s="79"/>
    </row>
    <row r="10" spans="1:38" s="442" customFormat="1" ht="18" customHeight="1" x14ac:dyDescent="0.25">
      <c r="A10" s="438">
        <f t="shared" si="9"/>
        <v>5</v>
      </c>
      <c r="B10" s="439" t="str">
        <f t="shared" si="10"/>
        <v/>
      </c>
      <c r="C10" s="436">
        <f t="shared" si="0"/>
        <v>5</v>
      </c>
      <c r="D10" s="393" t="s">
        <v>348</v>
      </c>
      <c r="E10" s="270" t="s">
        <v>319</v>
      </c>
      <c r="F10" s="81" t="s">
        <v>122</v>
      </c>
      <c r="G10" s="82" t="s">
        <v>194</v>
      </c>
      <c r="H10" s="602"/>
      <c r="I10" s="415">
        <v>28</v>
      </c>
      <c r="J10" s="415"/>
      <c r="K10" s="272"/>
      <c r="L10" s="588"/>
      <c r="M10" s="416"/>
      <c r="N10" s="417"/>
      <c r="O10" s="415">
        <v>64</v>
      </c>
      <c r="P10" s="272"/>
      <c r="Q10" s="415">
        <v>44</v>
      </c>
      <c r="R10" s="415"/>
      <c r="S10" s="415"/>
      <c r="T10" s="272"/>
      <c r="U10" s="272"/>
      <c r="V10" s="272"/>
      <c r="W10" s="588"/>
      <c r="X10" s="417">
        <v>56</v>
      </c>
      <c r="Y10" s="272"/>
      <c r="Z10" s="272"/>
      <c r="AA10" s="272"/>
      <c r="AB10" s="588"/>
      <c r="AC10" s="481">
        <f t="shared" si="1"/>
        <v>192</v>
      </c>
      <c r="AD10" s="65">
        <f t="shared" si="2"/>
        <v>96</v>
      </c>
      <c r="AE10" s="73" t="str">
        <f t="shared" si="3"/>
        <v/>
      </c>
      <c r="AF10" s="73" t="str">
        <f t="shared" si="4"/>
        <v/>
      </c>
      <c r="AG10" s="73" t="str">
        <f t="shared" si="5"/>
        <v/>
      </c>
      <c r="AH10" s="440"/>
      <c r="AI10" s="73">
        <f t="shared" si="6"/>
        <v>96</v>
      </c>
      <c r="AJ10" s="73" t="str">
        <f t="shared" si="7"/>
        <v>VC Eckwersheim</v>
      </c>
      <c r="AK10" s="73">
        <f t="shared" si="8"/>
        <v>96</v>
      </c>
      <c r="AL10" s="441"/>
    </row>
    <row r="11" spans="1:38" s="442" customFormat="1" ht="18" customHeight="1" x14ac:dyDescent="0.25">
      <c r="A11" s="438">
        <f t="shared" si="9"/>
        <v>5</v>
      </c>
      <c r="B11" s="486" t="str">
        <f t="shared" si="10"/>
        <v/>
      </c>
      <c r="C11" s="436">
        <f t="shared" si="0"/>
        <v>5</v>
      </c>
      <c r="D11" s="395" t="s">
        <v>399</v>
      </c>
      <c r="E11" s="313" t="s">
        <v>263</v>
      </c>
      <c r="F11" s="95" t="s">
        <v>163</v>
      </c>
      <c r="G11" s="96" t="s">
        <v>194</v>
      </c>
      <c r="H11" s="605"/>
      <c r="I11" s="444"/>
      <c r="J11" s="444"/>
      <c r="K11" s="316"/>
      <c r="L11" s="591"/>
      <c r="M11" s="421"/>
      <c r="N11" s="330"/>
      <c r="O11" s="316"/>
      <c r="P11" s="316">
        <v>64</v>
      </c>
      <c r="Q11" s="316">
        <v>64</v>
      </c>
      <c r="R11" s="316"/>
      <c r="S11" s="316"/>
      <c r="T11" s="316"/>
      <c r="U11" s="316"/>
      <c r="V11" s="316"/>
      <c r="W11" s="591"/>
      <c r="X11" s="330">
        <v>64</v>
      </c>
      <c r="Y11" s="316"/>
      <c r="Z11" s="316"/>
      <c r="AA11" s="316"/>
      <c r="AB11" s="591"/>
      <c r="AC11" s="481">
        <f t="shared" si="1"/>
        <v>192</v>
      </c>
      <c r="AD11" s="65">
        <f t="shared" si="2"/>
        <v>96</v>
      </c>
      <c r="AE11" s="73" t="str">
        <f t="shared" si="3"/>
        <v/>
      </c>
      <c r="AF11" s="73" t="str">
        <f t="shared" si="4"/>
        <v/>
      </c>
      <c r="AG11" s="73" t="str">
        <f t="shared" si="5"/>
        <v/>
      </c>
      <c r="AH11" s="440"/>
      <c r="AI11" s="73">
        <f t="shared" si="6"/>
        <v>96</v>
      </c>
      <c r="AJ11" s="73" t="str">
        <f t="shared" si="7"/>
        <v>UC 1920 Vendenheim</v>
      </c>
      <c r="AK11" s="73">
        <f t="shared" si="8"/>
        <v>96</v>
      </c>
      <c r="AL11" s="441"/>
    </row>
    <row r="12" spans="1:38" s="442" customFormat="1" ht="18" customHeight="1" x14ac:dyDescent="0.25">
      <c r="A12" s="438">
        <f t="shared" si="9"/>
        <v>7</v>
      </c>
      <c r="B12" s="439" t="str">
        <f t="shared" si="10"/>
        <v/>
      </c>
      <c r="C12" s="433">
        <f t="shared" si="0"/>
        <v>7</v>
      </c>
      <c r="D12" s="393" t="s">
        <v>254</v>
      </c>
      <c r="E12" s="270" t="s">
        <v>255</v>
      </c>
      <c r="F12" s="81" t="s">
        <v>149</v>
      </c>
      <c r="G12" s="82" t="s">
        <v>194</v>
      </c>
      <c r="H12" s="602">
        <v>19</v>
      </c>
      <c r="I12" s="415">
        <v>30</v>
      </c>
      <c r="J12" s="415"/>
      <c r="K12" s="272"/>
      <c r="L12" s="588"/>
      <c r="M12" s="416"/>
      <c r="N12" s="417">
        <v>48</v>
      </c>
      <c r="O12" s="415"/>
      <c r="P12" s="272">
        <v>46</v>
      </c>
      <c r="Q12" s="415">
        <v>42</v>
      </c>
      <c r="R12" s="415"/>
      <c r="S12" s="415"/>
      <c r="T12" s="272"/>
      <c r="U12" s="272"/>
      <c r="V12" s="272"/>
      <c r="W12" s="588"/>
      <c r="X12" s="417"/>
      <c r="Y12" s="272"/>
      <c r="Z12" s="272"/>
      <c r="AA12" s="272"/>
      <c r="AB12" s="588"/>
      <c r="AC12" s="481">
        <f t="shared" si="1"/>
        <v>185</v>
      </c>
      <c r="AD12" s="65">
        <f t="shared" si="2"/>
        <v>94</v>
      </c>
      <c r="AE12" s="73" t="str">
        <f t="shared" si="3"/>
        <v/>
      </c>
      <c r="AF12" s="73" t="str">
        <f t="shared" si="4"/>
        <v/>
      </c>
      <c r="AG12" s="73" t="str">
        <f t="shared" si="5"/>
        <v/>
      </c>
      <c r="AH12" s="440"/>
      <c r="AI12" s="73">
        <f t="shared" si="6"/>
        <v>94</v>
      </c>
      <c r="AJ12" s="73" t="str">
        <f t="shared" si="7"/>
        <v>AS La Steigeoise</v>
      </c>
      <c r="AK12" s="73">
        <f t="shared" si="8"/>
        <v>94</v>
      </c>
      <c r="AL12" s="441"/>
    </row>
    <row r="13" spans="1:38" s="442" customFormat="1" ht="18" customHeight="1" x14ac:dyDescent="0.25">
      <c r="A13" s="438" t="str">
        <f t="shared" si="9"/>
        <v/>
      </c>
      <c r="B13" s="486">
        <f t="shared" si="10"/>
        <v>1</v>
      </c>
      <c r="C13" s="433">
        <f t="shared" si="0"/>
        <v>8</v>
      </c>
      <c r="D13" s="400" t="s">
        <v>260</v>
      </c>
      <c r="E13" s="281" t="s">
        <v>261</v>
      </c>
      <c r="F13" s="131" t="s">
        <v>155</v>
      </c>
      <c r="G13" s="132" t="s">
        <v>210</v>
      </c>
      <c r="H13" s="603">
        <v>16</v>
      </c>
      <c r="I13" s="422">
        <v>25</v>
      </c>
      <c r="J13" s="422"/>
      <c r="K13" s="284"/>
      <c r="L13" s="589"/>
      <c r="M13" s="420"/>
      <c r="N13" s="326"/>
      <c r="O13" s="422">
        <v>42</v>
      </c>
      <c r="P13" s="422">
        <v>50</v>
      </c>
      <c r="Q13" s="422">
        <v>34</v>
      </c>
      <c r="R13" s="422"/>
      <c r="S13" s="422"/>
      <c r="T13" s="284"/>
      <c r="U13" s="284"/>
      <c r="V13" s="284"/>
      <c r="W13" s="589"/>
      <c r="X13" s="326"/>
      <c r="Y13" s="284"/>
      <c r="Z13" s="284"/>
      <c r="AA13" s="284"/>
      <c r="AB13" s="589"/>
      <c r="AC13" s="481">
        <f t="shared" si="1"/>
        <v>167</v>
      </c>
      <c r="AD13" s="65">
        <f t="shared" si="2"/>
        <v>93</v>
      </c>
      <c r="AE13" s="73">
        <f t="shared" si="3"/>
        <v>93</v>
      </c>
      <c r="AF13" s="73" t="str">
        <f t="shared" si="4"/>
        <v>VC Sundgovia Altkirch</v>
      </c>
      <c r="AG13" s="73">
        <f t="shared" si="5"/>
        <v>93</v>
      </c>
      <c r="AH13" s="440"/>
      <c r="AI13" s="73" t="str">
        <f t="shared" si="6"/>
        <v/>
      </c>
      <c r="AJ13" s="73" t="str">
        <f t="shared" si="7"/>
        <v/>
      </c>
      <c r="AK13" s="73" t="str">
        <f t="shared" si="8"/>
        <v/>
      </c>
      <c r="AL13" s="441"/>
    </row>
    <row r="14" spans="1:38" s="442" customFormat="1" ht="18" customHeight="1" x14ac:dyDescent="0.25">
      <c r="A14" s="438">
        <f t="shared" si="9"/>
        <v>8</v>
      </c>
      <c r="B14" s="439" t="str">
        <f t="shared" si="10"/>
        <v/>
      </c>
      <c r="C14" s="436">
        <f t="shared" si="0"/>
        <v>9</v>
      </c>
      <c r="D14" s="409" t="s">
        <v>247</v>
      </c>
      <c r="E14" s="293" t="s">
        <v>248</v>
      </c>
      <c r="F14" s="554" t="s">
        <v>155</v>
      </c>
      <c r="G14" s="283" t="s">
        <v>194</v>
      </c>
      <c r="H14" s="607">
        <v>28</v>
      </c>
      <c r="I14" s="411"/>
      <c r="J14" s="411"/>
      <c r="K14" s="295"/>
      <c r="L14" s="593"/>
      <c r="M14" s="412"/>
      <c r="N14" s="413">
        <v>60</v>
      </c>
      <c r="O14" s="411"/>
      <c r="P14" s="411"/>
      <c r="Q14" s="411">
        <v>60</v>
      </c>
      <c r="R14" s="411"/>
      <c r="S14" s="411"/>
      <c r="T14" s="411"/>
      <c r="U14" s="295"/>
      <c r="V14" s="295"/>
      <c r="W14" s="593"/>
      <c r="X14" s="413"/>
      <c r="Y14" s="295"/>
      <c r="Z14" s="295"/>
      <c r="AA14" s="295"/>
      <c r="AB14" s="593"/>
      <c r="AC14" s="481">
        <f t="shared" si="1"/>
        <v>148</v>
      </c>
      <c r="AD14" s="65">
        <f t="shared" si="2"/>
        <v>92</v>
      </c>
      <c r="AE14" s="73" t="str">
        <f t="shared" si="3"/>
        <v/>
      </c>
      <c r="AF14" s="73" t="str">
        <f t="shared" si="4"/>
        <v/>
      </c>
      <c r="AG14" s="73" t="str">
        <f t="shared" si="5"/>
        <v/>
      </c>
      <c r="AH14" s="440"/>
      <c r="AI14" s="73">
        <f t="shared" si="6"/>
        <v>92</v>
      </c>
      <c r="AJ14" s="73" t="str">
        <f t="shared" si="7"/>
        <v>VC Sundgovia Altkirch</v>
      </c>
      <c r="AK14" s="73">
        <f t="shared" si="8"/>
        <v>92</v>
      </c>
      <c r="AL14" s="441"/>
    </row>
    <row r="15" spans="1:38" s="442" customFormat="1" ht="18" customHeight="1" x14ac:dyDescent="0.25">
      <c r="A15" s="438" t="str">
        <f t="shared" si="9"/>
        <v/>
      </c>
      <c r="B15" s="486">
        <f t="shared" si="10"/>
        <v>2</v>
      </c>
      <c r="C15" s="436">
        <f t="shared" si="0"/>
        <v>10</v>
      </c>
      <c r="D15" s="400" t="s">
        <v>264</v>
      </c>
      <c r="E15" s="281" t="s">
        <v>265</v>
      </c>
      <c r="F15" s="282" t="s">
        <v>123</v>
      </c>
      <c r="G15" s="132" t="s">
        <v>210</v>
      </c>
      <c r="H15" s="603">
        <v>11</v>
      </c>
      <c r="I15" s="284"/>
      <c r="J15" s="284"/>
      <c r="K15" s="284"/>
      <c r="L15" s="589"/>
      <c r="M15" s="420"/>
      <c r="N15" s="326">
        <v>44</v>
      </c>
      <c r="O15" s="284"/>
      <c r="P15" s="422">
        <v>42</v>
      </c>
      <c r="Q15" s="422">
        <v>38</v>
      </c>
      <c r="R15" s="284"/>
      <c r="S15" s="284"/>
      <c r="T15" s="422"/>
      <c r="U15" s="284"/>
      <c r="V15" s="284"/>
      <c r="W15" s="589"/>
      <c r="X15" s="326"/>
      <c r="Y15" s="284"/>
      <c r="Z15" s="284"/>
      <c r="AA15" s="284"/>
      <c r="AB15" s="589"/>
      <c r="AC15" s="481">
        <f t="shared" si="1"/>
        <v>135</v>
      </c>
      <c r="AD15" s="65">
        <f t="shared" si="2"/>
        <v>91</v>
      </c>
      <c r="AE15" s="73">
        <f t="shared" si="3"/>
        <v>91</v>
      </c>
      <c r="AF15" s="73" t="str">
        <f t="shared" si="4"/>
        <v>MJC Buhl</v>
      </c>
      <c r="AG15" s="73">
        <f t="shared" si="5"/>
        <v>91</v>
      </c>
      <c r="AH15" s="440"/>
      <c r="AI15" s="73" t="str">
        <f t="shared" si="6"/>
        <v/>
      </c>
      <c r="AJ15" s="73" t="str">
        <f t="shared" si="7"/>
        <v/>
      </c>
      <c r="AK15" s="73" t="str">
        <f t="shared" si="8"/>
        <v/>
      </c>
      <c r="AL15" s="441"/>
    </row>
    <row r="16" spans="1:38" s="442" customFormat="1" ht="18" customHeight="1" x14ac:dyDescent="0.25">
      <c r="A16" s="438" t="str">
        <f t="shared" si="9"/>
        <v/>
      </c>
      <c r="B16" s="439">
        <f t="shared" si="10"/>
        <v>3</v>
      </c>
      <c r="C16" s="436">
        <f t="shared" si="0"/>
        <v>11</v>
      </c>
      <c r="D16" s="397" t="s">
        <v>256</v>
      </c>
      <c r="E16" s="262" t="s">
        <v>257</v>
      </c>
      <c r="F16" s="263" t="s">
        <v>155</v>
      </c>
      <c r="G16" s="264" t="s">
        <v>210</v>
      </c>
      <c r="H16" s="606">
        <v>18</v>
      </c>
      <c r="I16" s="484">
        <v>22</v>
      </c>
      <c r="J16" s="484"/>
      <c r="K16" s="265"/>
      <c r="L16" s="592"/>
      <c r="M16" s="485"/>
      <c r="N16" s="398">
        <v>46</v>
      </c>
      <c r="O16" s="484"/>
      <c r="P16" s="484"/>
      <c r="Q16" s="484">
        <v>46</v>
      </c>
      <c r="R16" s="484"/>
      <c r="S16" s="484"/>
      <c r="T16" s="484"/>
      <c r="U16" s="265"/>
      <c r="V16" s="265"/>
      <c r="W16" s="592"/>
      <c r="X16" s="398"/>
      <c r="Y16" s="265"/>
      <c r="Z16" s="265"/>
      <c r="AA16" s="265"/>
      <c r="AB16" s="592"/>
      <c r="AC16" s="481">
        <f t="shared" si="1"/>
        <v>132</v>
      </c>
      <c r="AD16" s="65">
        <f t="shared" si="2"/>
        <v>90</v>
      </c>
      <c r="AE16" s="73">
        <f t="shared" si="3"/>
        <v>90</v>
      </c>
      <c r="AF16" s="73" t="str">
        <f t="shared" si="4"/>
        <v>VC Sundgovia Altkirch</v>
      </c>
      <c r="AG16" s="73">
        <f t="shared" si="5"/>
        <v>90</v>
      </c>
      <c r="AH16" s="440"/>
      <c r="AI16" s="73" t="str">
        <f t="shared" si="6"/>
        <v/>
      </c>
      <c r="AJ16" s="73" t="str">
        <f t="shared" si="7"/>
        <v/>
      </c>
      <c r="AK16" s="73" t="str">
        <f t="shared" si="8"/>
        <v/>
      </c>
      <c r="AL16" s="441"/>
    </row>
    <row r="17" spans="1:38" s="442" customFormat="1" ht="18" customHeight="1" x14ac:dyDescent="0.25">
      <c r="A17" s="438">
        <f t="shared" si="9"/>
        <v>9</v>
      </c>
      <c r="B17" s="439" t="str">
        <f t="shared" si="10"/>
        <v/>
      </c>
      <c r="C17" s="433">
        <f t="shared" si="0"/>
        <v>12</v>
      </c>
      <c r="D17" s="393" t="s">
        <v>262</v>
      </c>
      <c r="E17" s="270" t="s">
        <v>263</v>
      </c>
      <c r="F17" s="81" t="s">
        <v>158</v>
      </c>
      <c r="G17" s="82" t="s">
        <v>194</v>
      </c>
      <c r="H17" s="602">
        <v>13</v>
      </c>
      <c r="I17" s="415"/>
      <c r="J17" s="415"/>
      <c r="K17" s="272"/>
      <c r="L17" s="588"/>
      <c r="M17" s="416"/>
      <c r="N17" s="417"/>
      <c r="O17" s="415">
        <v>48</v>
      </c>
      <c r="P17" s="272">
        <v>40</v>
      </c>
      <c r="Q17" s="415">
        <v>30</v>
      </c>
      <c r="R17" s="415"/>
      <c r="S17" s="415"/>
      <c r="T17" s="272"/>
      <c r="U17" s="272"/>
      <c r="V17" s="272"/>
      <c r="W17" s="588"/>
      <c r="X17" s="417"/>
      <c r="Y17" s="272"/>
      <c r="Z17" s="272"/>
      <c r="AA17" s="272"/>
      <c r="AB17" s="588"/>
      <c r="AC17" s="481">
        <f t="shared" si="1"/>
        <v>131</v>
      </c>
      <c r="AD17" s="65">
        <f t="shared" si="2"/>
        <v>89</v>
      </c>
      <c r="AE17" s="73" t="str">
        <f t="shared" si="3"/>
        <v/>
      </c>
      <c r="AF17" s="73" t="str">
        <f t="shared" si="4"/>
        <v/>
      </c>
      <c r="AG17" s="73" t="str">
        <f t="shared" si="5"/>
        <v/>
      </c>
      <c r="AH17" s="440"/>
      <c r="AI17" s="73">
        <f t="shared" si="6"/>
        <v>89</v>
      </c>
      <c r="AJ17" s="73" t="str">
        <f t="shared" si="7"/>
        <v>UC Haguenau</v>
      </c>
      <c r="AK17" s="73">
        <f t="shared" si="8"/>
        <v>89</v>
      </c>
      <c r="AL17" s="441"/>
    </row>
    <row r="18" spans="1:38" ht="18" customHeight="1" x14ac:dyDescent="0.25">
      <c r="A18" s="369">
        <f t="shared" si="9"/>
        <v>10</v>
      </c>
      <c r="B18" s="370" t="str">
        <f t="shared" si="10"/>
        <v/>
      </c>
      <c r="C18" s="436">
        <f t="shared" si="0"/>
        <v>13</v>
      </c>
      <c r="D18" s="393" t="s">
        <v>359</v>
      </c>
      <c r="E18" s="270" t="s">
        <v>315</v>
      </c>
      <c r="F18" s="81" t="s">
        <v>159</v>
      </c>
      <c r="G18" s="82" t="s">
        <v>194</v>
      </c>
      <c r="H18" s="602"/>
      <c r="I18" s="415"/>
      <c r="J18" s="415"/>
      <c r="K18" s="272"/>
      <c r="L18" s="588"/>
      <c r="M18" s="416"/>
      <c r="N18" s="417"/>
      <c r="O18" s="415">
        <v>46</v>
      </c>
      <c r="P18" s="272">
        <v>44</v>
      </c>
      <c r="Q18" s="415">
        <v>36</v>
      </c>
      <c r="R18" s="272"/>
      <c r="S18" s="272"/>
      <c r="T18" s="272"/>
      <c r="U18" s="272"/>
      <c r="V18" s="272"/>
      <c r="W18" s="588"/>
      <c r="X18" s="417"/>
      <c r="Y18" s="272"/>
      <c r="Z18" s="272"/>
      <c r="AA18" s="272"/>
      <c r="AB18" s="588"/>
      <c r="AC18" s="481">
        <f t="shared" si="1"/>
        <v>126</v>
      </c>
      <c r="AD18" s="65">
        <f t="shared" si="2"/>
        <v>88</v>
      </c>
      <c r="AE18" s="68" t="str">
        <f t="shared" si="3"/>
        <v/>
      </c>
      <c r="AF18" s="68" t="str">
        <f t="shared" si="4"/>
        <v/>
      </c>
      <c r="AG18" s="68" t="str">
        <f t="shared" si="5"/>
        <v/>
      </c>
      <c r="AH18" s="78"/>
      <c r="AI18" s="68">
        <f t="shared" si="6"/>
        <v>88</v>
      </c>
      <c r="AJ18" s="68" t="str">
        <f t="shared" si="7"/>
        <v>VCU Schwenheim</v>
      </c>
      <c r="AK18" s="68">
        <f t="shared" si="8"/>
        <v>88</v>
      </c>
      <c r="AL18" s="79"/>
    </row>
    <row r="19" spans="1:38" ht="18" customHeight="1" x14ac:dyDescent="0.25">
      <c r="A19" s="369">
        <f t="shared" si="9"/>
        <v>11</v>
      </c>
      <c r="B19" s="370" t="str">
        <f t="shared" si="10"/>
        <v/>
      </c>
      <c r="C19" s="433">
        <f t="shared" si="0"/>
        <v>14</v>
      </c>
      <c r="D19" s="393" t="s">
        <v>353</v>
      </c>
      <c r="E19" s="270" t="s">
        <v>354</v>
      </c>
      <c r="F19" s="81" t="s">
        <v>163</v>
      </c>
      <c r="G19" s="82" t="s">
        <v>194</v>
      </c>
      <c r="H19" s="602"/>
      <c r="I19" s="415">
        <v>19</v>
      </c>
      <c r="J19" s="415"/>
      <c r="K19" s="272"/>
      <c r="L19" s="588"/>
      <c r="M19" s="416"/>
      <c r="N19" s="417"/>
      <c r="O19" s="272">
        <v>40</v>
      </c>
      <c r="P19" s="272"/>
      <c r="Q19" s="272"/>
      <c r="R19" s="415"/>
      <c r="S19" s="415"/>
      <c r="T19" s="272"/>
      <c r="U19" s="272"/>
      <c r="V19" s="272"/>
      <c r="W19" s="588"/>
      <c r="X19" s="417">
        <v>48</v>
      </c>
      <c r="Y19" s="272"/>
      <c r="Z19" s="272"/>
      <c r="AA19" s="272"/>
      <c r="AB19" s="588"/>
      <c r="AC19" s="481">
        <f t="shared" si="1"/>
        <v>107</v>
      </c>
      <c r="AD19" s="65">
        <f t="shared" si="2"/>
        <v>87</v>
      </c>
      <c r="AE19" s="68" t="str">
        <f t="shared" si="3"/>
        <v/>
      </c>
      <c r="AF19" s="68" t="str">
        <f t="shared" si="4"/>
        <v/>
      </c>
      <c r="AG19" s="68" t="str">
        <f t="shared" si="5"/>
        <v/>
      </c>
      <c r="AH19" s="78"/>
      <c r="AI19" s="68">
        <f t="shared" si="6"/>
        <v>87</v>
      </c>
      <c r="AJ19" s="68" t="str">
        <f t="shared" si="7"/>
        <v>UC 1920 Vendenheim</v>
      </c>
      <c r="AK19" s="68">
        <f t="shared" si="8"/>
        <v>87</v>
      </c>
      <c r="AL19" s="79"/>
    </row>
    <row r="20" spans="1:38" ht="18" customHeight="1" x14ac:dyDescent="0.25">
      <c r="A20" s="369">
        <f t="shared" si="9"/>
        <v>12</v>
      </c>
      <c r="B20" s="370" t="str">
        <f t="shared" si="10"/>
        <v/>
      </c>
      <c r="C20" s="433">
        <f t="shared" si="0"/>
        <v>15</v>
      </c>
      <c r="D20" s="409" t="s">
        <v>249</v>
      </c>
      <c r="E20" s="293" t="s">
        <v>250</v>
      </c>
      <c r="F20" s="410" t="s">
        <v>155</v>
      </c>
      <c r="G20" s="283" t="s">
        <v>194</v>
      </c>
      <c r="H20" s="607">
        <v>26</v>
      </c>
      <c r="I20" s="411"/>
      <c r="J20" s="411"/>
      <c r="K20" s="295"/>
      <c r="L20" s="593"/>
      <c r="M20" s="412"/>
      <c r="N20" s="413"/>
      <c r="O20" s="411"/>
      <c r="P20" s="411">
        <v>48</v>
      </c>
      <c r="Q20" s="411"/>
      <c r="R20" s="411"/>
      <c r="S20" s="411"/>
      <c r="T20" s="295"/>
      <c r="U20" s="295"/>
      <c r="V20" s="295"/>
      <c r="W20" s="593"/>
      <c r="X20" s="413"/>
      <c r="Y20" s="295"/>
      <c r="Z20" s="295"/>
      <c r="AA20" s="295"/>
      <c r="AB20" s="593"/>
      <c r="AC20" s="481">
        <f t="shared" si="1"/>
        <v>74</v>
      </c>
      <c r="AD20" s="65">
        <f t="shared" si="2"/>
        <v>86</v>
      </c>
      <c r="AE20" s="68" t="str">
        <f t="shared" si="3"/>
        <v/>
      </c>
      <c r="AF20" s="68" t="str">
        <f t="shared" si="4"/>
        <v/>
      </c>
      <c r="AG20" s="68" t="str">
        <f t="shared" si="5"/>
        <v/>
      </c>
      <c r="AH20" s="78"/>
      <c r="AI20" s="68">
        <f t="shared" si="6"/>
        <v>86</v>
      </c>
      <c r="AJ20" s="68" t="str">
        <f t="shared" si="7"/>
        <v>VC Sundgovia Altkirch</v>
      </c>
      <c r="AK20" s="68">
        <f t="shared" si="8"/>
        <v>86</v>
      </c>
      <c r="AL20" s="79"/>
    </row>
    <row r="21" spans="1:38" ht="18" customHeight="1" x14ac:dyDescent="0.25">
      <c r="A21" s="369" t="str">
        <f t="shared" si="9"/>
        <v/>
      </c>
      <c r="B21" s="370">
        <f t="shared" si="10"/>
        <v>4</v>
      </c>
      <c r="C21" s="436">
        <f t="shared" si="0"/>
        <v>16</v>
      </c>
      <c r="D21" s="400" t="s">
        <v>361</v>
      </c>
      <c r="E21" s="281" t="s">
        <v>360</v>
      </c>
      <c r="F21" s="131" t="s">
        <v>158</v>
      </c>
      <c r="G21" s="132" t="s">
        <v>210</v>
      </c>
      <c r="H21" s="603"/>
      <c r="I21" s="422"/>
      <c r="J21" s="422"/>
      <c r="K21" s="284"/>
      <c r="L21" s="589"/>
      <c r="M21" s="420"/>
      <c r="N21" s="326"/>
      <c r="O21" s="284">
        <v>44</v>
      </c>
      <c r="P21" s="422"/>
      <c r="Q21" s="284">
        <v>26</v>
      </c>
      <c r="R21" s="284"/>
      <c r="S21" s="284"/>
      <c r="T21" s="422"/>
      <c r="U21" s="284"/>
      <c r="V21" s="284"/>
      <c r="W21" s="589"/>
      <c r="X21" s="326"/>
      <c r="Y21" s="284"/>
      <c r="Z21" s="284"/>
      <c r="AA21" s="284"/>
      <c r="AB21" s="589"/>
      <c r="AC21" s="481">
        <f t="shared" si="1"/>
        <v>70</v>
      </c>
      <c r="AD21" s="65">
        <f t="shared" si="2"/>
        <v>85</v>
      </c>
      <c r="AE21" s="68">
        <f t="shared" si="3"/>
        <v>85</v>
      </c>
      <c r="AF21" s="68" t="str">
        <f t="shared" si="4"/>
        <v>UC Haguenau</v>
      </c>
      <c r="AG21" s="68">
        <f t="shared" si="5"/>
        <v>85</v>
      </c>
      <c r="AH21" s="78"/>
      <c r="AI21" s="68" t="str">
        <f t="shared" si="6"/>
        <v/>
      </c>
      <c r="AJ21" s="68" t="str">
        <f t="shared" si="7"/>
        <v/>
      </c>
      <c r="AK21" s="68" t="str">
        <f t="shared" si="8"/>
        <v/>
      </c>
      <c r="AL21" s="79"/>
    </row>
    <row r="22" spans="1:38" ht="18" customHeight="1" x14ac:dyDescent="0.25">
      <c r="A22" s="369">
        <f t="shared" si="9"/>
        <v>13</v>
      </c>
      <c r="B22" s="370" t="str">
        <f t="shared" si="10"/>
        <v/>
      </c>
      <c r="C22" s="433">
        <f t="shared" si="0"/>
        <v>16</v>
      </c>
      <c r="D22" s="395" t="s">
        <v>403</v>
      </c>
      <c r="E22" s="313" t="s">
        <v>404</v>
      </c>
      <c r="F22" s="95" t="s">
        <v>122</v>
      </c>
      <c r="G22" s="96" t="s">
        <v>194</v>
      </c>
      <c r="H22" s="605"/>
      <c r="I22" s="316"/>
      <c r="J22" s="316"/>
      <c r="K22" s="316"/>
      <c r="L22" s="591"/>
      <c r="M22" s="421"/>
      <c r="N22" s="330"/>
      <c r="O22" s="316"/>
      <c r="P22" s="444"/>
      <c r="Q22" s="316">
        <v>28</v>
      </c>
      <c r="R22" s="316"/>
      <c r="S22" s="316"/>
      <c r="T22" s="316"/>
      <c r="U22" s="316"/>
      <c r="V22" s="316"/>
      <c r="W22" s="591"/>
      <c r="X22" s="330">
        <v>42</v>
      </c>
      <c r="Y22" s="316"/>
      <c r="Z22" s="316"/>
      <c r="AA22" s="316"/>
      <c r="AB22" s="591"/>
      <c r="AC22" s="481">
        <f t="shared" si="1"/>
        <v>70</v>
      </c>
      <c r="AD22" s="65">
        <f t="shared" si="2"/>
        <v>85</v>
      </c>
      <c r="AE22" s="68" t="str">
        <f t="shared" si="3"/>
        <v/>
      </c>
      <c r="AF22" s="68" t="str">
        <f t="shared" si="4"/>
        <v/>
      </c>
      <c r="AG22" s="68" t="str">
        <f t="shared" si="5"/>
        <v/>
      </c>
      <c r="AH22" s="78"/>
      <c r="AI22" s="68">
        <f t="shared" si="6"/>
        <v>85</v>
      </c>
      <c r="AJ22" s="68" t="str">
        <f t="shared" si="7"/>
        <v>VC Eckwersheim</v>
      </c>
      <c r="AK22" s="68">
        <f t="shared" si="8"/>
        <v>85</v>
      </c>
      <c r="AL22" s="79"/>
    </row>
    <row r="23" spans="1:38" ht="18" customHeight="1" x14ac:dyDescent="0.25">
      <c r="A23" s="369">
        <f t="shared" si="9"/>
        <v>14</v>
      </c>
      <c r="B23" s="370" t="str">
        <f t="shared" si="10"/>
        <v/>
      </c>
      <c r="C23" s="433">
        <f t="shared" si="0"/>
        <v>18</v>
      </c>
      <c r="D23" s="395" t="s">
        <v>400</v>
      </c>
      <c r="E23" s="313" t="s">
        <v>401</v>
      </c>
      <c r="F23" s="95" t="s">
        <v>163</v>
      </c>
      <c r="G23" s="96" t="s">
        <v>194</v>
      </c>
      <c r="H23" s="605"/>
      <c r="I23" s="444"/>
      <c r="J23" s="444"/>
      <c r="K23" s="316"/>
      <c r="L23" s="591"/>
      <c r="M23" s="421"/>
      <c r="N23" s="330"/>
      <c r="O23" s="316"/>
      <c r="P23" s="316"/>
      <c r="Q23" s="316">
        <v>22</v>
      </c>
      <c r="R23" s="316"/>
      <c r="S23" s="316"/>
      <c r="T23" s="444"/>
      <c r="U23" s="316"/>
      <c r="V23" s="316"/>
      <c r="W23" s="591"/>
      <c r="X23" s="330">
        <v>46</v>
      </c>
      <c r="Y23" s="316"/>
      <c r="Z23" s="316"/>
      <c r="AA23" s="316"/>
      <c r="AB23" s="591"/>
      <c r="AC23" s="481">
        <f t="shared" si="1"/>
        <v>68</v>
      </c>
      <c r="AD23" s="65">
        <f t="shared" si="2"/>
        <v>83</v>
      </c>
      <c r="AE23" s="68" t="str">
        <f t="shared" si="3"/>
        <v/>
      </c>
      <c r="AF23" s="68" t="str">
        <f t="shared" si="4"/>
        <v/>
      </c>
      <c r="AG23" s="68" t="str">
        <f t="shared" si="5"/>
        <v/>
      </c>
      <c r="AH23" s="78"/>
      <c r="AI23" s="68">
        <f t="shared" si="6"/>
        <v>83</v>
      </c>
      <c r="AJ23" s="68" t="str">
        <f t="shared" si="7"/>
        <v>UC 1920 Vendenheim</v>
      </c>
      <c r="AK23" s="68">
        <f t="shared" si="8"/>
        <v>83</v>
      </c>
      <c r="AL23" s="79"/>
    </row>
    <row r="24" spans="1:38" ht="18" customHeight="1" x14ac:dyDescent="0.25">
      <c r="A24" s="369">
        <f t="shared" si="9"/>
        <v>15</v>
      </c>
      <c r="B24" s="370" t="str">
        <f t="shared" si="10"/>
        <v/>
      </c>
      <c r="C24" s="433">
        <f t="shared" si="0"/>
        <v>19</v>
      </c>
      <c r="D24" s="409" t="s">
        <v>222</v>
      </c>
      <c r="E24" s="293" t="s">
        <v>253</v>
      </c>
      <c r="F24" s="414" t="s">
        <v>246</v>
      </c>
      <c r="G24" s="283" t="s">
        <v>194</v>
      </c>
      <c r="H24" s="607">
        <v>22</v>
      </c>
      <c r="I24" s="411"/>
      <c r="J24" s="411"/>
      <c r="K24" s="295"/>
      <c r="L24" s="593"/>
      <c r="M24" s="412"/>
      <c r="N24" s="413">
        <v>42</v>
      </c>
      <c r="O24" s="411"/>
      <c r="P24" s="411"/>
      <c r="Q24" s="411"/>
      <c r="R24" s="411"/>
      <c r="S24" s="411"/>
      <c r="T24" s="411"/>
      <c r="U24" s="295"/>
      <c r="V24" s="295"/>
      <c r="W24" s="593"/>
      <c r="X24" s="413"/>
      <c r="Y24" s="295"/>
      <c r="Z24" s="295"/>
      <c r="AA24" s="295"/>
      <c r="AB24" s="593"/>
      <c r="AC24" s="481">
        <f t="shared" si="1"/>
        <v>64</v>
      </c>
      <c r="AD24" s="65">
        <f t="shared" si="2"/>
        <v>82</v>
      </c>
      <c r="AE24" s="68" t="str">
        <f t="shared" si="3"/>
        <v/>
      </c>
      <c r="AF24" s="68" t="str">
        <f t="shared" si="4"/>
        <v/>
      </c>
      <c r="AG24" s="68" t="str">
        <f t="shared" si="5"/>
        <v/>
      </c>
      <c r="AH24" s="78"/>
      <c r="AI24" s="68">
        <f t="shared" si="6"/>
        <v>82</v>
      </c>
      <c r="AJ24" s="68" t="str">
        <f t="shared" si="7"/>
        <v>VCS Altkirch</v>
      </c>
      <c r="AK24" s="68">
        <f t="shared" si="8"/>
        <v>82</v>
      </c>
      <c r="AL24" s="79"/>
    </row>
    <row r="25" spans="1:38" ht="18" customHeight="1" x14ac:dyDescent="0.25">
      <c r="A25" s="369">
        <f t="shared" si="9"/>
        <v>16</v>
      </c>
      <c r="B25" s="370" t="str">
        <f t="shared" si="10"/>
        <v/>
      </c>
      <c r="C25" s="433">
        <f t="shared" si="0"/>
        <v>20</v>
      </c>
      <c r="D25" s="390" t="s">
        <v>402</v>
      </c>
      <c r="E25" s="300" t="s">
        <v>273</v>
      </c>
      <c r="F25" s="327" t="s">
        <v>163</v>
      </c>
      <c r="G25" s="301" t="s">
        <v>194</v>
      </c>
      <c r="H25" s="604"/>
      <c r="I25" s="303"/>
      <c r="J25" s="303"/>
      <c r="K25" s="303"/>
      <c r="L25" s="590"/>
      <c r="M25" s="419"/>
      <c r="N25" s="329"/>
      <c r="O25" s="303"/>
      <c r="P25" s="303"/>
      <c r="Q25" s="303">
        <v>18</v>
      </c>
      <c r="R25" s="303"/>
      <c r="S25" s="303"/>
      <c r="T25" s="418"/>
      <c r="U25" s="303"/>
      <c r="V25" s="303"/>
      <c r="W25" s="590"/>
      <c r="X25" s="329">
        <v>44</v>
      </c>
      <c r="Y25" s="303"/>
      <c r="Z25" s="303"/>
      <c r="AA25" s="303"/>
      <c r="AB25" s="590"/>
      <c r="AC25" s="481">
        <f t="shared" si="1"/>
        <v>62</v>
      </c>
      <c r="AD25" s="65">
        <f t="shared" si="2"/>
        <v>81</v>
      </c>
      <c r="AE25" s="68" t="str">
        <f t="shared" si="3"/>
        <v/>
      </c>
      <c r="AF25" s="68" t="str">
        <f t="shared" si="4"/>
        <v/>
      </c>
      <c r="AG25" s="68" t="str">
        <f t="shared" si="5"/>
        <v/>
      </c>
      <c r="AH25" s="78"/>
      <c r="AI25" s="68">
        <f t="shared" si="6"/>
        <v>81</v>
      </c>
      <c r="AJ25" s="68" t="str">
        <f t="shared" si="7"/>
        <v>UC 1920 Vendenheim</v>
      </c>
      <c r="AK25" s="68">
        <f t="shared" si="8"/>
        <v>81</v>
      </c>
      <c r="AL25" s="79"/>
    </row>
    <row r="26" spans="1:38" ht="18" customHeight="1" x14ac:dyDescent="0.25">
      <c r="A26" s="369" t="str">
        <f t="shared" si="9"/>
        <v/>
      </c>
      <c r="B26" s="370">
        <f t="shared" si="10"/>
        <v>5</v>
      </c>
      <c r="C26" s="433">
        <f t="shared" si="0"/>
        <v>20</v>
      </c>
      <c r="D26" s="616" t="s">
        <v>362</v>
      </c>
      <c r="E26" s="617" t="s">
        <v>363</v>
      </c>
      <c r="F26" s="618" t="s">
        <v>163</v>
      </c>
      <c r="G26" s="619" t="s">
        <v>210</v>
      </c>
      <c r="H26" s="326"/>
      <c r="I26" s="284"/>
      <c r="J26" s="284"/>
      <c r="K26" s="284"/>
      <c r="L26" s="589"/>
      <c r="M26" s="420"/>
      <c r="N26" s="326"/>
      <c r="O26" s="284">
        <v>38</v>
      </c>
      <c r="P26" s="284"/>
      <c r="Q26" s="284">
        <v>24</v>
      </c>
      <c r="R26" s="284"/>
      <c r="S26" s="284"/>
      <c r="T26" s="284"/>
      <c r="U26" s="284"/>
      <c r="V26" s="284"/>
      <c r="W26" s="589"/>
      <c r="X26" s="326"/>
      <c r="Y26" s="284"/>
      <c r="Z26" s="284"/>
      <c r="AA26" s="284"/>
      <c r="AB26" s="589"/>
      <c r="AC26" s="481">
        <f t="shared" si="1"/>
        <v>62</v>
      </c>
      <c r="AD26" s="65">
        <f t="shared" si="2"/>
        <v>81</v>
      </c>
      <c r="AE26" s="68">
        <f t="shared" si="3"/>
        <v>81</v>
      </c>
      <c r="AF26" s="68" t="str">
        <f t="shared" si="4"/>
        <v>UC 1920 Vendenheim</v>
      </c>
      <c r="AG26" s="68">
        <f t="shared" si="5"/>
        <v>81</v>
      </c>
      <c r="AH26" s="78"/>
      <c r="AI26" s="68" t="str">
        <f t="shared" si="6"/>
        <v/>
      </c>
      <c r="AJ26" s="68" t="str">
        <f t="shared" si="7"/>
        <v/>
      </c>
      <c r="AK26" s="68" t="str">
        <f t="shared" si="8"/>
        <v/>
      </c>
      <c r="AL26" s="79"/>
    </row>
    <row r="27" spans="1:38" ht="18" customHeight="1" x14ac:dyDescent="0.25">
      <c r="A27" s="369">
        <f t="shared" si="9"/>
        <v>17</v>
      </c>
      <c r="B27" s="370" t="str">
        <f t="shared" si="10"/>
        <v/>
      </c>
      <c r="C27" s="436">
        <f t="shared" si="0"/>
        <v>22</v>
      </c>
      <c r="D27" s="390" t="s">
        <v>350</v>
      </c>
      <c r="E27" s="300" t="s">
        <v>332</v>
      </c>
      <c r="F27" s="325" t="s">
        <v>163</v>
      </c>
      <c r="G27" s="301" t="s">
        <v>194</v>
      </c>
      <c r="H27" s="604"/>
      <c r="I27" s="303">
        <v>23</v>
      </c>
      <c r="J27" s="303"/>
      <c r="K27" s="303"/>
      <c r="L27" s="590"/>
      <c r="M27" s="419"/>
      <c r="N27" s="329"/>
      <c r="O27" s="303"/>
      <c r="P27" s="418"/>
      <c r="Q27" s="418">
        <v>32</v>
      </c>
      <c r="R27" s="303"/>
      <c r="S27" s="303"/>
      <c r="T27" s="303"/>
      <c r="U27" s="303"/>
      <c r="V27" s="303"/>
      <c r="W27" s="590"/>
      <c r="X27" s="329"/>
      <c r="Y27" s="303"/>
      <c r="Z27" s="303"/>
      <c r="AA27" s="303"/>
      <c r="AB27" s="590"/>
      <c r="AC27" s="481">
        <f t="shared" si="1"/>
        <v>55</v>
      </c>
      <c r="AD27" s="65">
        <f t="shared" si="2"/>
        <v>79</v>
      </c>
      <c r="AE27" s="68" t="str">
        <f t="shared" si="3"/>
        <v/>
      </c>
      <c r="AF27" s="68" t="str">
        <f t="shared" si="4"/>
        <v/>
      </c>
      <c r="AG27" s="68" t="str">
        <f t="shared" si="5"/>
        <v/>
      </c>
      <c r="AH27" s="78"/>
      <c r="AI27" s="68">
        <f t="shared" si="6"/>
        <v>79</v>
      </c>
      <c r="AJ27" s="68" t="str">
        <f t="shared" si="7"/>
        <v>UC 1920 Vendenheim</v>
      </c>
      <c r="AK27" s="68">
        <f t="shared" si="8"/>
        <v>79</v>
      </c>
      <c r="AL27" s="79"/>
    </row>
    <row r="28" spans="1:38" ht="18" customHeight="1" x14ac:dyDescent="0.25">
      <c r="A28" s="369">
        <f t="shared" si="9"/>
        <v>18</v>
      </c>
      <c r="B28" s="370" t="str">
        <f t="shared" si="10"/>
        <v/>
      </c>
      <c r="C28" s="433">
        <f t="shared" si="0"/>
        <v>23</v>
      </c>
      <c r="D28" s="395" t="s">
        <v>384</v>
      </c>
      <c r="E28" s="313" t="s">
        <v>385</v>
      </c>
      <c r="F28" s="95" t="s">
        <v>170</v>
      </c>
      <c r="G28" s="96" t="s">
        <v>194</v>
      </c>
      <c r="H28" s="605"/>
      <c r="I28" s="444"/>
      <c r="J28" s="444"/>
      <c r="K28" s="316"/>
      <c r="L28" s="591"/>
      <c r="M28" s="421"/>
      <c r="N28" s="330">
        <v>50</v>
      </c>
      <c r="O28" s="316"/>
      <c r="P28" s="444"/>
      <c r="Q28" s="316"/>
      <c r="R28" s="316"/>
      <c r="S28" s="316"/>
      <c r="T28" s="444"/>
      <c r="U28" s="316"/>
      <c r="V28" s="316"/>
      <c r="W28" s="591"/>
      <c r="X28" s="330"/>
      <c r="Y28" s="316"/>
      <c r="Z28" s="316"/>
      <c r="AA28" s="316"/>
      <c r="AB28" s="591"/>
      <c r="AC28" s="481">
        <f t="shared" si="1"/>
        <v>50</v>
      </c>
      <c r="AD28" s="65">
        <f t="shared" si="2"/>
        <v>78</v>
      </c>
      <c r="AE28" s="68" t="str">
        <f t="shared" si="3"/>
        <v/>
      </c>
      <c r="AF28" s="68" t="str">
        <f t="shared" si="4"/>
        <v/>
      </c>
      <c r="AG28" s="68" t="str">
        <f t="shared" si="5"/>
        <v/>
      </c>
      <c r="AH28" s="78"/>
      <c r="AI28" s="68">
        <f t="shared" si="6"/>
        <v>78</v>
      </c>
      <c r="AJ28" s="68" t="str">
        <f t="shared" si="7"/>
        <v>S.S.O.L. Habsheim</v>
      </c>
      <c r="AK28" s="68">
        <f t="shared" si="8"/>
        <v>78</v>
      </c>
      <c r="AL28" s="79"/>
    </row>
    <row r="29" spans="1:38" ht="18" customHeight="1" x14ac:dyDescent="0.25">
      <c r="A29" s="369" t="str">
        <f t="shared" si="9"/>
        <v/>
      </c>
      <c r="B29" s="370">
        <f t="shared" si="10"/>
        <v>6</v>
      </c>
      <c r="C29" s="433">
        <f t="shared" si="0"/>
        <v>24</v>
      </c>
      <c r="D29" s="400" t="s">
        <v>355</v>
      </c>
      <c r="E29" s="281" t="s">
        <v>356</v>
      </c>
      <c r="F29" s="131" t="s">
        <v>122</v>
      </c>
      <c r="G29" s="132" t="s">
        <v>210</v>
      </c>
      <c r="H29" s="603"/>
      <c r="I29" s="284">
        <v>17</v>
      </c>
      <c r="J29" s="284"/>
      <c r="K29" s="284"/>
      <c r="L29" s="589"/>
      <c r="M29" s="420"/>
      <c r="N29" s="326"/>
      <c r="O29" s="284"/>
      <c r="P29" s="284">
        <v>32</v>
      </c>
      <c r="Q29" s="284"/>
      <c r="R29" s="422"/>
      <c r="S29" s="422"/>
      <c r="T29" s="284"/>
      <c r="U29" s="284"/>
      <c r="V29" s="284"/>
      <c r="W29" s="589"/>
      <c r="X29" s="326"/>
      <c r="Y29" s="284"/>
      <c r="Z29" s="284"/>
      <c r="AA29" s="284"/>
      <c r="AB29" s="589"/>
      <c r="AC29" s="481">
        <f t="shared" si="1"/>
        <v>49</v>
      </c>
      <c r="AD29" s="65">
        <f t="shared" si="2"/>
        <v>77</v>
      </c>
      <c r="AE29" s="68">
        <f t="shared" si="3"/>
        <v>77</v>
      </c>
      <c r="AF29" s="68" t="str">
        <f t="shared" si="4"/>
        <v>VC Eckwersheim</v>
      </c>
      <c r="AG29" s="68">
        <f t="shared" si="5"/>
        <v>77</v>
      </c>
      <c r="AH29" s="78"/>
      <c r="AI29" s="68" t="str">
        <f t="shared" si="6"/>
        <v/>
      </c>
      <c r="AJ29" s="68" t="str">
        <f t="shared" si="7"/>
        <v/>
      </c>
      <c r="AK29" s="68" t="str">
        <f t="shared" si="8"/>
        <v/>
      </c>
      <c r="AL29" s="79"/>
    </row>
    <row r="30" spans="1:38" ht="18" customHeight="1" x14ac:dyDescent="0.25">
      <c r="A30" s="369">
        <f t="shared" si="9"/>
        <v>19</v>
      </c>
      <c r="B30" s="370" t="str">
        <f t="shared" si="10"/>
        <v/>
      </c>
      <c r="C30" s="433">
        <f t="shared" si="0"/>
        <v>25</v>
      </c>
      <c r="D30" s="401" t="s">
        <v>375</v>
      </c>
      <c r="E30" s="300" t="s">
        <v>311</v>
      </c>
      <c r="F30" s="327" t="s">
        <v>170</v>
      </c>
      <c r="G30" s="301" t="s">
        <v>194</v>
      </c>
      <c r="H30" s="604"/>
      <c r="I30" s="303"/>
      <c r="J30" s="303"/>
      <c r="K30" s="303"/>
      <c r="L30" s="590"/>
      <c r="M30" s="419"/>
      <c r="N30" s="329">
        <v>40</v>
      </c>
      <c r="O30" s="303"/>
      <c r="P30" s="303"/>
      <c r="Q30" s="303"/>
      <c r="R30" s="303"/>
      <c r="S30" s="303"/>
      <c r="T30" s="303"/>
      <c r="U30" s="303"/>
      <c r="V30" s="303"/>
      <c r="W30" s="590"/>
      <c r="X30" s="329"/>
      <c r="Y30" s="303"/>
      <c r="Z30" s="303"/>
      <c r="AA30" s="303"/>
      <c r="AB30" s="590"/>
      <c r="AC30" s="481">
        <f t="shared" si="1"/>
        <v>40</v>
      </c>
      <c r="AD30" s="65">
        <f t="shared" si="2"/>
        <v>76</v>
      </c>
      <c r="AE30" s="68" t="str">
        <f t="shared" si="3"/>
        <v/>
      </c>
      <c r="AF30" s="68" t="str">
        <f t="shared" si="4"/>
        <v/>
      </c>
      <c r="AG30" s="68" t="str">
        <f t="shared" si="5"/>
        <v/>
      </c>
      <c r="AH30" s="78"/>
      <c r="AI30" s="68">
        <f t="shared" si="6"/>
        <v>76</v>
      </c>
      <c r="AJ30" s="68" t="str">
        <f t="shared" si="7"/>
        <v>S.S.O.L. Habsheim</v>
      </c>
      <c r="AK30" s="68">
        <f t="shared" si="8"/>
        <v>76</v>
      </c>
      <c r="AL30" s="79"/>
    </row>
    <row r="31" spans="1:38" ht="18" customHeight="1" x14ac:dyDescent="0.25">
      <c r="A31" s="369" t="str">
        <f t="shared" si="9"/>
        <v/>
      </c>
      <c r="B31" s="370">
        <f t="shared" si="10"/>
        <v>7</v>
      </c>
      <c r="C31" s="433">
        <f t="shared" si="0"/>
        <v>26</v>
      </c>
      <c r="D31" s="400" t="s">
        <v>411</v>
      </c>
      <c r="E31" s="281" t="s">
        <v>412</v>
      </c>
      <c r="F31" s="131" t="s">
        <v>164</v>
      </c>
      <c r="G31" s="132" t="s">
        <v>210</v>
      </c>
      <c r="H31" s="603"/>
      <c r="I31" s="284"/>
      <c r="J31" s="284"/>
      <c r="K31" s="284"/>
      <c r="L31" s="589"/>
      <c r="M31" s="420"/>
      <c r="N31" s="326"/>
      <c r="O31" s="422"/>
      <c r="P31" s="284">
        <v>36</v>
      </c>
      <c r="Q31" s="284"/>
      <c r="R31" s="422"/>
      <c r="S31" s="422"/>
      <c r="T31" s="284"/>
      <c r="U31" s="284"/>
      <c r="V31" s="284"/>
      <c r="W31" s="589"/>
      <c r="X31" s="326"/>
      <c r="Y31" s="284"/>
      <c r="Z31" s="284"/>
      <c r="AA31" s="284"/>
      <c r="AB31" s="589"/>
      <c r="AC31" s="481">
        <f t="shared" si="1"/>
        <v>36</v>
      </c>
      <c r="AD31" s="65">
        <f t="shared" si="2"/>
        <v>75</v>
      </c>
      <c r="AE31" s="68">
        <f t="shared" si="3"/>
        <v>75</v>
      </c>
      <c r="AF31" s="68" t="str">
        <f t="shared" si="4"/>
        <v>AC Erstein</v>
      </c>
      <c r="AG31" s="68">
        <f t="shared" si="5"/>
        <v>75</v>
      </c>
      <c r="AH31" s="78"/>
      <c r="AI31" s="68" t="str">
        <f t="shared" si="6"/>
        <v/>
      </c>
      <c r="AJ31" s="68" t="str">
        <f t="shared" si="7"/>
        <v/>
      </c>
      <c r="AK31" s="68" t="str">
        <f t="shared" si="8"/>
        <v/>
      </c>
      <c r="AL31" s="79"/>
    </row>
    <row r="32" spans="1:38" ht="18" customHeight="1" x14ac:dyDescent="0.25">
      <c r="A32" s="369">
        <f t="shared" si="9"/>
        <v>20</v>
      </c>
      <c r="B32" s="370" t="str">
        <f t="shared" si="10"/>
        <v/>
      </c>
      <c r="C32" s="433">
        <f t="shared" si="0"/>
        <v>27</v>
      </c>
      <c r="D32" s="395" t="s">
        <v>413</v>
      </c>
      <c r="E32" s="313" t="s">
        <v>414</v>
      </c>
      <c r="F32" s="95" t="s">
        <v>149</v>
      </c>
      <c r="G32" s="96" t="s">
        <v>194</v>
      </c>
      <c r="H32" s="605"/>
      <c r="I32" s="316"/>
      <c r="J32" s="316"/>
      <c r="K32" s="316"/>
      <c r="L32" s="591"/>
      <c r="M32" s="421"/>
      <c r="N32" s="330"/>
      <c r="O32" s="316"/>
      <c r="P32" s="444">
        <v>34</v>
      </c>
      <c r="Q32" s="316"/>
      <c r="R32" s="444"/>
      <c r="S32" s="444"/>
      <c r="T32" s="316"/>
      <c r="U32" s="316"/>
      <c r="V32" s="316"/>
      <c r="W32" s="591"/>
      <c r="X32" s="330"/>
      <c r="Y32" s="316"/>
      <c r="Z32" s="316"/>
      <c r="AA32" s="316"/>
      <c r="AB32" s="591"/>
      <c r="AC32" s="481">
        <f t="shared" si="1"/>
        <v>34</v>
      </c>
      <c r="AD32" s="65">
        <f t="shared" si="2"/>
        <v>74</v>
      </c>
      <c r="AE32" s="68" t="str">
        <f t="shared" si="3"/>
        <v/>
      </c>
      <c r="AF32" s="68" t="str">
        <f t="shared" si="4"/>
        <v/>
      </c>
      <c r="AG32" s="68" t="str">
        <f t="shared" si="5"/>
        <v/>
      </c>
      <c r="AH32" s="78"/>
      <c r="AI32" s="68">
        <f t="shared" si="6"/>
        <v>74</v>
      </c>
      <c r="AJ32" s="68" t="str">
        <f t="shared" si="7"/>
        <v>AS La Steigeoise</v>
      </c>
      <c r="AK32" s="68">
        <f t="shared" si="8"/>
        <v>74</v>
      </c>
      <c r="AL32" s="79"/>
    </row>
    <row r="33" spans="1:38" ht="18" customHeight="1" x14ac:dyDescent="0.25">
      <c r="A33" s="369" t="str">
        <f t="shared" si="9"/>
        <v/>
      </c>
      <c r="B33" s="370">
        <f t="shared" si="10"/>
        <v>8</v>
      </c>
      <c r="C33" s="433">
        <f t="shared" si="0"/>
        <v>28</v>
      </c>
      <c r="D33" s="400" t="s">
        <v>349</v>
      </c>
      <c r="E33" s="281" t="s">
        <v>295</v>
      </c>
      <c r="F33" s="131" t="s">
        <v>158</v>
      </c>
      <c r="G33" s="132" t="s">
        <v>210</v>
      </c>
      <c r="H33" s="603"/>
      <c r="I33" s="422">
        <v>24</v>
      </c>
      <c r="J33" s="422"/>
      <c r="K33" s="284"/>
      <c r="L33" s="589"/>
      <c r="M33" s="420"/>
      <c r="N33" s="326"/>
      <c r="O33" s="284"/>
      <c r="P33" s="422"/>
      <c r="Q33" s="422"/>
      <c r="R33" s="422"/>
      <c r="S33" s="422"/>
      <c r="T33" s="284"/>
      <c r="U33" s="284"/>
      <c r="V33" s="284"/>
      <c r="W33" s="589"/>
      <c r="X33" s="326"/>
      <c r="Y33" s="284"/>
      <c r="Z33" s="284"/>
      <c r="AA33" s="284"/>
      <c r="AB33" s="589"/>
      <c r="AC33" s="481">
        <f t="shared" si="1"/>
        <v>24</v>
      </c>
      <c r="AD33" s="65">
        <f t="shared" si="2"/>
        <v>73</v>
      </c>
      <c r="AE33" s="68">
        <f t="shared" si="3"/>
        <v>73</v>
      </c>
      <c r="AF33" s="68" t="str">
        <f t="shared" si="4"/>
        <v>UC Haguenau</v>
      </c>
      <c r="AG33" s="68">
        <f t="shared" si="5"/>
        <v>73</v>
      </c>
      <c r="AH33" s="78"/>
      <c r="AI33" s="68" t="str">
        <f t="shared" si="6"/>
        <v/>
      </c>
      <c r="AJ33" s="68" t="str">
        <f t="shared" si="7"/>
        <v/>
      </c>
      <c r="AK33" s="68" t="str">
        <f t="shared" si="8"/>
        <v/>
      </c>
      <c r="AL33" s="79"/>
    </row>
    <row r="34" spans="1:38" ht="18" customHeight="1" x14ac:dyDescent="0.25">
      <c r="A34" s="369">
        <f t="shared" si="9"/>
        <v>21</v>
      </c>
      <c r="B34" s="370" t="str">
        <f t="shared" si="10"/>
        <v/>
      </c>
      <c r="C34" s="433">
        <f t="shared" ref="C34:C40" si="11">RANK(AC34,$AC$6:$AC$40,0)</f>
        <v>29</v>
      </c>
      <c r="D34" s="390" t="s">
        <v>427</v>
      </c>
      <c r="E34" s="300" t="s">
        <v>337</v>
      </c>
      <c r="F34" s="327" t="s">
        <v>122</v>
      </c>
      <c r="G34" s="301" t="s">
        <v>194</v>
      </c>
      <c r="H34" s="604"/>
      <c r="I34" s="303"/>
      <c r="J34" s="303"/>
      <c r="K34" s="303"/>
      <c r="L34" s="590"/>
      <c r="M34" s="419"/>
      <c r="N34" s="329"/>
      <c r="O34" s="303"/>
      <c r="P34" s="303"/>
      <c r="Q34" s="303">
        <v>20</v>
      </c>
      <c r="R34" s="418"/>
      <c r="S34" s="418"/>
      <c r="T34" s="303"/>
      <c r="U34" s="303"/>
      <c r="V34" s="303"/>
      <c r="W34" s="590"/>
      <c r="X34" s="329"/>
      <c r="Y34" s="303"/>
      <c r="Z34" s="303"/>
      <c r="AA34" s="303"/>
      <c r="AB34" s="590"/>
      <c r="AC34" s="481">
        <f t="shared" si="1"/>
        <v>20</v>
      </c>
      <c r="AD34" s="65">
        <f t="shared" si="2"/>
        <v>72</v>
      </c>
      <c r="AE34" s="68" t="str">
        <f t="shared" si="3"/>
        <v/>
      </c>
      <c r="AF34" s="68" t="str">
        <f t="shared" si="4"/>
        <v/>
      </c>
      <c r="AG34" s="68" t="str">
        <f t="shared" si="5"/>
        <v/>
      </c>
      <c r="AH34" s="78"/>
      <c r="AI34" s="68">
        <f t="shared" si="6"/>
        <v>72</v>
      </c>
      <c r="AJ34" s="68" t="str">
        <f t="shared" si="7"/>
        <v>VC Eckwersheim</v>
      </c>
      <c r="AK34" s="68">
        <f t="shared" si="8"/>
        <v>72</v>
      </c>
      <c r="AL34" s="79"/>
    </row>
    <row r="35" spans="1:38" ht="18" customHeight="1" x14ac:dyDescent="0.25">
      <c r="A35" s="369" t="str">
        <f t="shared" si="9"/>
        <v/>
      </c>
      <c r="B35" s="370" t="str">
        <f t="shared" si="10"/>
        <v/>
      </c>
      <c r="C35" s="433">
        <f t="shared" si="11"/>
        <v>30</v>
      </c>
      <c r="D35" s="423"/>
      <c r="E35" s="424"/>
      <c r="F35" s="425"/>
      <c r="G35" s="426"/>
      <c r="H35" s="608"/>
      <c r="I35" s="595"/>
      <c r="J35" s="595"/>
      <c r="K35" s="596"/>
      <c r="L35" s="597"/>
      <c r="M35" s="609"/>
      <c r="N35" s="594"/>
      <c r="O35" s="595"/>
      <c r="P35" s="596"/>
      <c r="Q35" s="596"/>
      <c r="R35" s="596"/>
      <c r="S35" s="596"/>
      <c r="T35" s="596"/>
      <c r="U35" s="596"/>
      <c r="V35" s="596"/>
      <c r="W35" s="597"/>
      <c r="X35" s="594"/>
      <c r="Y35" s="596"/>
      <c r="Z35" s="596"/>
      <c r="AA35" s="596"/>
      <c r="AB35" s="597"/>
      <c r="AC35" s="481">
        <f t="shared" si="1"/>
        <v>0</v>
      </c>
      <c r="AD35" s="65">
        <f t="shared" si="2"/>
        <v>71</v>
      </c>
      <c r="AE35" s="68" t="str">
        <f t="shared" si="3"/>
        <v/>
      </c>
      <c r="AF35" s="68" t="str">
        <f t="shared" si="4"/>
        <v/>
      </c>
      <c r="AG35" s="68" t="str">
        <f t="shared" si="5"/>
        <v/>
      </c>
      <c r="AH35" s="78"/>
      <c r="AI35" s="68" t="str">
        <f t="shared" si="6"/>
        <v/>
      </c>
      <c r="AJ35" s="68" t="str">
        <f t="shared" si="7"/>
        <v/>
      </c>
      <c r="AK35" s="68" t="str">
        <f t="shared" si="8"/>
        <v/>
      </c>
      <c r="AL35" s="79"/>
    </row>
    <row r="36" spans="1:38" ht="18" customHeight="1" x14ac:dyDescent="0.25">
      <c r="A36" s="369" t="str">
        <f t="shared" si="9"/>
        <v/>
      </c>
      <c r="B36" s="370" t="str">
        <f t="shared" si="10"/>
        <v/>
      </c>
      <c r="C36" s="433">
        <f t="shared" si="11"/>
        <v>30</v>
      </c>
      <c r="D36" s="423"/>
      <c r="E36" s="424"/>
      <c r="F36" s="425"/>
      <c r="G36" s="426"/>
      <c r="H36" s="608"/>
      <c r="I36" s="595"/>
      <c r="J36" s="595"/>
      <c r="K36" s="596"/>
      <c r="L36" s="597"/>
      <c r="M36" s="609"/>
      <c r="N36" s="594"/>
      <c r="O36" s="596"/>
      <c r="P36" s="595"/>
      <c r="Q36" s="596"/>
      <c r="R36" s="596"/>
      <c r="S36" s="596"/>
      <c r="T36" s="596"/>
      <c r="U36" s="596"/>
      <c r="V36" s="596"/>
      <c r="W36" s="597"/>
      <c r="X36" s="594"/>
      <c r="Y36" s="596"/>
      <c r="Z36" s="596"/>
      <c r="AA36" s="596"/>
      <c r="AB36" s="597"/>
      <c r="AC36" s="481">
        <f t="shared" ref="AC36:AC40" si="12">IFERROR(SUM(H36:AB36),"")</f>
        <v>0</v>
      </c>
      <c r="AD36" s="65">
        <f t="shared" si="2"/>
        <v>71</v>
      </c>
      <c r="AE36" s="68" t="str">
        <f t="shared" si="3"/>
        <v/>
      </c>
      <c r="AF36" s="68" t="str">
        <f t="shared" si="4"/>
        <v/>
      </c>
      <c r="AG36" s="68" t="str">
        <f t="shared" si="5"/>
        <v/>
      </c>
      <c r="AH36" s="78"/>
      <c r="AI36" s="68" t="str">
        <f t="shared" si="6"/>
        <v/>
      </c>
      <c r="AJ36" s="68" t="str">
        <f t="shared" si="7"/>
        <v/>
      </c>
      <c r="AK36" s="68" t="str">
        <f t="shared" si="8"/>
        <v/>
      </c>
      <c r="AL36" s="79"/>
    </row>
    <row r="37" spans="1:38" ht="18" customHeight="1" x14ac:dyDescent="0.25">
      <c r="A37" s="369" t="str">
        <f t="shared" si="9"/>
        <v/>
      </c>
      <c r="B37" s="370" t="str">
        <f t="shared" si="10"/>
        <v/>
      </c>
      <c r="C37" s="433">
        <f t="shared" si="11"/>
        <v>30</v>
      </c>
      <c r="D37" s="390"/>
      <c r="E37" s="300"/>
      <c r="F37" s="327"/>
      <c r="G37" s="301"/>
      <c r="H37" s="604"/>
      <c r="I37" s="303"/>
      <c r="J37" s="303"/>
      <c r="K37" s="303"/>
      <c r="L37" s="590"/>
      <c r="M37" s="419"/>
      <c r="N37" s="329"/>
      <c r="O37" s="303"/>
      <c r="P37" s="303"/>
      <c r="Q37" s="418"/>
      <c r="R37" s="303"/>
      <c r="S37" s="303"/>
      <c r="T37" s="303"/>
      <c r="U37" s="303"/>
      <c r="V37" s="303"/>
      <c r="W37" s="590"/>
      <c r="X37" s="329"/>
      <c r="Y37" s="303"/>
      <c r="Z37" s="303"/>
      <c r="AA37" s="303"/>
      <c r="AB37" s="590"/>
      <c r="AC37" s="481">
        <f t="shared" si="12"/>
        <v>0</v>
      </c>
      <c r="AD37" s="65">
        <f t="shared" si="2"/>
        <v>71</v>
      </c>
      <c r="AE37" s="68" t="str">
        <f t="shared" si="3"/>
        <v/>
      </c>
      <c r="AF37" s="68" t="str">
        <f t="shared" si="4"/>
        <v/>
      </c>
      <c r="AG37" s="68" t="str">
        <f t="shared" si="5"/>
        <v/>
      </c>
      <c r="AH37" s="78"/>
      <c r="AI37" s="68" t="str">
        <f t="shared" si="6"/>
        <v/>
      </c>
      <c r="AJ37" s="68" t="str">
        <f t="shared" si="7"/>
        <v/>
      </c>
      <c r="AK37" s="68" t="str">
        <f t="shared" si="8"/>
        <v/>
      </c>
      <c r="AL37" s="79"/>
    </row>
    <row r="38" spans="1:38" ht="18" customHeight="1" x14ac:dyDescent="0.25">
      <c r="A38" s="369" t="str">
        <f t="shared" si="9"/>
        <v/>
      </c>
      <c r="B38" s="370" t="str">
        <f t="shared" si="10"/>
        <v/>
      </c>
      <c r="C38" s="433">
        <f t="shared" si="11"/>
        <v>30</v>
      </c>
      <c r="D38" s="390"/>
      <c r="E38" s="300"/>
      <c r="F38" s="327"/>
      <c r="G38" s="301"/>
      <c r="H38" s="604"/>
      <c r="I38" s="418"/>
      <c r="J38" s="418"/>
      <c r="K38" s="303"/>
      <c r="L38" s="590"/>
      <c r="M38" s="419"/>
      <c r="N38" s="329"/>
      <c r="O38" s="303"/>
      <c r="P38" s="303"/>
      <c r="Q38" s="303"/>
      <c r="R38" s="303"/>
      <c r="S38" s="303"/>
      <c r="T38" s="303"/>
      <c r="U38" s="303"/>
      <c r="V38" s="303"/>
      <c r="W38" s="590"/>
      <c r="X38" s="329"/>
      <c r="Y38" s="303"/>
      <c r="Z38" s="303"/>
      <c r="AA38" s="303"/>
      <c r="AB38" s="590"/>
      <c r="AC38" s="481">
        <f t="shared" si="12"/>
        <v>0</v>
      </c>
      <c r="AD38" s="65">
        <f t="shared" si="2"/>
        <v>71</v>
      </c>
      <c r="AE38" s="68" t="str">
        <f t="shared" si="3"/>
        <v/>
      </c>
      <c r="AF38" s="68" t="str">
        <f t="shared" si="4"/>
        <v/>
      </c>
      <c r="AG38" s="68" t="str">
        <f t="shared" si="5"/>
        <v/>
      </c>
      <c r="AH38" s="78"/>
      <c r="AI38" s="68" t="str">
        <f t="shared" si="6"/>
        <v/>
      </c>
      <c r="AJ38" s="68" t="str">
        <f t="shared" si="7"/>
        <v/>
      </c>
      <c r="AK38" s="68" t="str">
        <f t="shared" si="8"/>
        <v/>
      </c>
      <c r="AL38" s="79"/>
    </row>
    <row r="39" spans="1:38" ht="18" customHeight="1" x14ac:dyDescent="0.25">
      <c r="A39" s="369" t="str">
        <f t="shared" si="9"/>
        <v/>
      </c>
      <c r="B39" s="370" t="str">
        <f t="shared" si="10"/>
        <v/>
      </c>
      <c r="C39" s="433">
        <f t="shared" si="11"/>
        <v>30</v>
      </c>
      <c r="D39" s="390"/>
      <c r="E39" s="300"/>
      <c r="F39" s="327"/>
      <c r="G39" s="301"/>
      <c r="H39" s="604"/>
      <c r="I39" s="418"/>
      <c r="J39" s="418"/>
      <c r="K39" s="303"/>
      <c r="L39" s="590"/>
      <c r="M39" s="419"/>
      <c r="N39" s="329"/>
      <c r="O39" s="303"/>
      <c r="P39" s="303"/>
      <c r="Q39" s="303"/>
      <c r="R39" s="303"/>
      <c r="S39" s="303"/>
      <c r="T39" s="303"/>
      <c r="U39" s="303"/>
      <c r="V39" s="303"/>
      <c r="W39" s="590"/>
      <c r="X39" s="329"/>
      <c r="Y39" s="303"/>
      <c r="Z39" s="303"/>
      <c r="AA39" s="303"/>
      <c r="AB39" s="590"/>
      <c r="AC39" s="481">
        <f t="shared" si="12"/>
        <v>0</v>
      </c>
      <c r="AD39" s="65">
        <f t="shared" si="2"/>
        <v>71</v>
      </c>
      <c r="AE39" s="68" t="str">
        <f t="shared" si="3"/>
        <v/>
      </c>
      <c r="AF39" s="68" t="str">
        <f t="shared" si="4"/>
        <v/>
      </c>
      <c r="AG39" s="68" t="str">
        <f t="shared" si="5"/>
        <v/>
      </c>
      <c r="AH39" s="78"/>
      <c r="AI39" s="68" t="str">
        <f t="shared" si="6"/>
        <v/>
      </c>
      <c r="AJ39" s="68" t="str">
        <f t="shared" si="7"/>
        <v/>
      </c>
      <c r="AK39" s="68" t="str">
        <f t="shared" si="8"/>
        <v/>
      </c>
      <c r="AL39" s="79"/>
    </row>
    <row r="40" spans="1:38" ht="18" customHeight="1" x14ac:dyDescent="0.25">
      <c r="A40" s="435"/>
      <c r="B40" s="373"/>
      <c r="C40" s="437">
        <f t="shared" si="11"/>
        <v>30</v>
      </c>
      <c r="D40" s="427"/>
      <c r="E40" s="428"/>
      <c r="F40" s="429"/>
      <c r="G40" s="430"/>
      <c r="H40" s="610"/>
      <c r="I40" s="611"/>
      <c r="J40" s="611"/>
      <c r="K40" s="599"/>
      <c r="L40" s="600"/>
      <c r="M40" s="612"/>
      <c r="N40" s="598"/>
      <c r="O40" s="599"/>
      <c r="P40" s="599"/>
      <c r="Q40" s="599"/>
      <c r="R40" s="599"/>
      <c r="S40" s="599"/>
      <c r="T40" s="599"/>
      <c r="U40" s="599"/>
      <c r="V40" s="599"/>
      <c r="W40" s="600"/>
      <c r="X40" s="598"/>
      <c r="Y40" s="599"/>
      <c r="Z40" s="599"/>
      <c r="AA40" s="599"/>
      <c r="AB40" s="600"/>
      <c r="AC40" s="483">
        <f t="shared" si="12"/>
        <v>0</v>
      </c>
      <c r="AD40" s="65">
        <f t="shared" si="2"/>
        <v>71</v>
      </c>
      <c r="AE40" s="68" t="str">
        <f t="shared" si="3"/>
        <v/>
      </c>
      <c r="AF40" s="68" t="str">
        <f t="shared" si="4"/>
        <v/>
      </c>
      <c r="AG40" s="68" t="str">
        <f t="shared" si="5"/>
        <v/>
      </c>
      <c r="AH40" s="78"/>
      <c r="AI40" s="68" t="str">
        <f t="shared" si="6"/>
        <v/>
      </c>
      <c r="AJ40" s="68" t="str">
        <f t="shared" si="7"/>
        <v/>
      </c>
      <c r="AK40" s="68" t="str">
        <f t="shared" si="8"/>
        <v/>
      </c>
      <c r="AL40" s="79"/>
    </row>
    <row r="41" spans="1:38" x14ac:dyDescent="0.25">
      <c r="A41" s="79"/>
      <c r="B41" s="79"/>
      <c r="C41" s="79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79"/>
      <c r="AD41" s="79"/>
      <c r="AE41" s="79"/>
      <c r="AF41" s="79"/>
      <c r="AG41" s="79"/>
      <c r="AH41" s="79"/>
      <c r="AI41" s="79"/>
      <c r="AJ41" s="79"/>
      <c r="AK41" s="79"/>
      <c r="AL41" s="79"/>
    </row>
    <row r="42" spans="1:38" x14ac:dyDescent="0.25">
      <c r="A42" s="79"/>
      <c r="B42" s="79"/>
      <c r="C42" s="79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79"/>
      <c r="AD42" s="79"/>
      <c r="AE42" s="79"/>
      <c r="AF42" s="79"/>
      <c r="AG42" s="79"/>
      <c r="AH42" s="79"/>
      <c r="AI42" s="79"/>
      <c r="AJ42" s="79"/>
      <c r="AK42" s="79"/>
      <c r="AL42" s="79"/>
    </row>
    <row r="43" spans="1:38" x14ac:dyDescent="0.25">
      <c r="A43" s="79"/>
      <c r="B43" s="79"/>
      <c r="C43" s="79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79"/>
      <c r="AD43" s="79"/>
      <c r="AE43" s="79"/>
      <c r="AF43" s="79"/>
      <c r="AG43" s="79"/>
      <c r="AH43" s="79"/>
      <c r="AI43" s="79"/>
      <c r="AJ43" s="79"/>
      <c r="AK43" s="79"/>
      <c r="AL43" s="79"/>
    </row>
    <row r="44" spans="1:38" x14ac:dyDescent="0.25">
      <c r="A44" s="79"/>
      <c r="B44" s="79"/>
      <c r="C44" s="79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79"/>
      <c r="AD44" s="79"/>
      <c r="AE44" s="79"/>
      <c r="AF44" s="79"/>
      <c r="AG44" s="79"/>
      <c r="AH44" s="79"/>
      <c r="AI44" s="79"/>
      <c r="AJ44" s="79"/>
      <c r="AK44" s="79"/>
      <c r="AL44" s="79"/>
    </row>
    <row r="45" spans="1:38" x14ac:dyDescent="0.25">
      <c r="A45" s="79"/>
      <c r="B45" s="79"/>
      <c r="C45" s="79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79"/>
      <c r="AD45" s="79"/>
      <c r="AE45" s="79"/>
      <c r="AF45" s="79"/>
      <c r="AG45" s="79"/>
      <c r="AH45" s="79"/>
      <c r="AI45" s="79"/>
      <c r="AJ45" s="79"/>
      <c r="AK45" s="79"/>
      <c r="AL45" s="79"/>
    </row>
    <row r="46" spans="1:38" x14ac:dyDescent="0.25">
      <c r="A46" s="79"/>
      <c r="B46" s="79"/>
      <c r="C46" s="79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79"/>
      <c r="AD46" s="79"/>
      <c r="AE46" s="79"/>
      <c r="AF46" s="79"/>
      <c r="AG46" s="79"/>
      <c r="AH46" s="79"/>
      <c r="AI46" s="79"/>
      <c r="AJ46" s="79"/>
      <c r="AK46" s="79"/>
      <c r="AL46" s="79"/>
    </row>
    <row r="47" spans="1:38" x14ac:dyDescent="0.25">
      <c r="A47" s="79"/>
      <c r="B47" s="79"/>
      <c r="C47" s="79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79"/>
      <c r="AD47" s="79"/>
      <c r="AE47" s="79"/>
      <c r="AF47" s="79"/>
      <c r="AG47" s="79"/>
      <c r="AH47" s="79"/>
      <c r="AI47" s="79"/>
      <c r="AJ47" s="79"/>
      <c r="AK47" s="79"/>
      <c r="AL47" s="79"/>
    </row>
    <row r="48" spans="1:38" x14ac:dyDescent="0.25">
      <c r="A48" s="79"/>
      <c r="B48" s="79"/>
      <c r="C48" s="79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79"/>
      <c r="AD48" s="79"/>
      <c r="AE48" s="79"/>
      <c r="AF48" s="79"/>
      <c r="AG48" s="79"/>
      <c r="AH48" s="79"/>
      <c r="AI48" s="79"/>
      <c r="AJ48" s="79"/>
      <c r="AK48" s="79"/>
      <c r="AL48" s="79"/>
    </row>
    <row r="49" spans="1:38" x14ac:dyDescent="0.25">
      <c r="A49" s="79"/>
      <c r="B49" s="79"/>
      <c r="C49" s="79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79"/>
      <c r="AD49" s="79"/>
      <c r="AE49" s="79"/>
      <c r="AF49" s="79"/>
      <c r="AG49" s="79"/>
      <c r="AH49" s="79"/>
      <c r="AI49" s="79"/>
      <c r="AJ49" s="79"/>
      <c r="AK49" s="79"/>
      <c r="AL49" s="79"/>
    </row>
    <row r="50" spans="1:38" x14ac:dyDescent="0.25">
      <c r="A50" s="79"/>
      <c r="B50" s="79"/>
      <c r="C50" s="79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79"/>
      <c r="AD50" s="79"/>
      <c r="AE50" s="79"/>
      <c r="AF50" s="79"/>
      <c r="AG50" s="79"/>
      <c r="AH50" s="79"/>
      <c r="AI50" s="79"/>
      <c r="AJ50" s="79"/>
      <c r="AK50" s="79"/>
      <c r="AL50" s="79"/>
    </row>
    <row r="51" spans="1:38" x14ac:dyDescent="0.25">
      <c r="A51" s="79"/>
      <c r="B51" s="79"/>
      <c r="C51" s="79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79"/>
      <c r="AD51" s="79"/>
      <c r="AE51" s="79"/>
      <c r="AF51" s="79"/>
      <c r="AG51" s="79"/>
      <c r="AH51" s="79"/>
      <c r="AI51" s="79"/>
      <c r="AJ51" s="79"/>
      <c r="AK51" s="79"/>
      <c r="AL51" s="79"/>
    </row>
    <row r="52" spans="1:38" x14ac:dyDescent="0.25">
      <c r="A52" s="79"/>
      <c r="B52" s="79"/>
      <c r="C52" s="79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79"/>
      <c r="AD52" s="79"/>
      <c r="AE52" s="79"/>
      <c r="AF52" s="79"/>
      <c r="AG52" s="79"/>
      <c r="AH52" s="79"/>
      <c r="AI52" s="79"/>
      <c r="AJ52" s="79"/>
      <c r="AK52" s="79"/>
      <c r="AL52" s="79"/>
    </row>
    <row r="53" spans="1:38" x14ac:dyDescent="0.25">
      <c r="A53" s="79"/>
      <c r="B53" s="79"/>
      <c r="C53" s="79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79"/>
      <c r="AD53" s="79"/>
      <c r="AE53" s="79"/>
      <c r="AF53" s="79"/>
      <c r="AG53" s="79"/>
      <c r="AH53" s="79"/>
      <c r="AI53" s="79"/>
      <c r="AJ53" s="79"/>
      <c r="AK53" s="79"/>
      <c r="AL53" s="79"/>
    </row>
    <row r="54" spans="1:38" x14ac:dyDescent="0.25">
      <c r="A54" s="79"/>
      <c r="B54" s="79"/>
      <c r="C54" s="79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79"/>
      <c r="AD54" s="79"/>
      <c r="AE54" s="79"/>
      <c r="AF54" s="79"/>
      <c r="AG54" s="79"/>
      <c r="AH54" s="79"/>
      <c r="AI54" s="79"/>
      <c r="AJ54" s="79"/>
      <c r="AK54" s="79"/>
      <c r="AL54" s="79"/>
    </row>
    <row r="55" spans="1:38" x14ac:dyDescent="0.25">
      <c r="A55" s="79"/>
      <c r="B55" s="79"/>
      <c r="C55" s="79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79"/>
      <c r="AD55" s="79"/>
      <c r="AE55" s="79"/>
      <c r="AF55" s="79"/>
      <c r="AG55" s="79"/>
      <c r="AH55" s="79"/>
      <c r="AI55" s="79"/>
      <c r="AJ55" s="79"/>
      <c r="AK55" s="79"/>
      <c r="AL55" s="79"/>
    </row>
    <row r="56" spans="1:38" x14ac:dyDescent="0.25">
      <c r="A56" s="79"/>
      <c r="B56" s="79"/>
      <c r="C56" s="79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79"/>
      <c r="AD56" s="79"/>
      <c r="AE56" s="79"/>
      <c r="AF56" s="79"/>
      <c r="AG56" s="79"/>
      <c r="AH56" s="79"/>
      <c r="AI56" s="79"/>
      <c r="AJ56" s="79"/>
      <c r="AK56" s="79"/>
      <c r="AL56" s="79"/>
    </row>
    <row r="57" spans="1:38" x14ac:dyDescent="0.25">
      <c r="A57" s="79"/>
      <c r="B57" s="79"/>
      <c r="C57" s="79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79"/>
      <c r="AD57" s="79"/>
      <c r="AE57" s="79"/>
      <c r="AF57" s="79"/>
      <c r="AG57" s="79"/>
      <c r="AH57" s="79"/>
      <c r="AI57" s="79"/>
      <c r="AJ57" s="79"/>
      <c r="AK57" s="79"/>
      <c r="AL57" s="79"/>
    </row>
    <row r="58" spans="1:38" x14ac:dyDescent="0.25">
      <c r="A58" s="79"/>
      <c r="B58" s="79"/>
      <c r="C58" s="79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79"/>
      <c r="AD58" s="79"/>
      <c r="AE58" s="79"/>
      <c r="AF58" s="79"/>
      <c r="AG58" s="79"/>
      <c r="AH58" s="79"/>
      <c r="AI58" s="79"/>
      <c r="AJ58" s="79"/>
      <c r="AK58" s="79"/>
      <c r="AL58" s="79"/>
    </row>
    <row r="59" spans="1:38" x14ac:dyDescent="0.25">
      <c r="A59" s="79"/>
      <c r="B59" s="79"/>
      <c r="C59" s="79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79"/>
      <c r="AD59" s="79"/>
      <c r="AE59" s="79"/>
      <c r="AF59" s="79"/>
      <c r="AG59" s="79"/>
      <c r="AH59" s="79"/>
      <c r="AI59" s="79"/>
      <c r="AJ59" s="79"/>
      <c r="AK59" s="79"/>
      <c r="AL59" s="79"/>
    </row>
    <row r="60" spans="1:38" x14ac:dyDescent="0.25">
      <c r="A60" s="79"/>
      <c r="B60" s="79"/>
      <c r="C60" s="79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79"/>
      <c r="AD60" s="79"/>
      <c r="AE60" s="79"/>
      <c r="AF60" s="79"/>
      <c r="AG60" s="79"/>
      <c r="AH60" s="79"/>
      <c r="AI60" s="79"/>
      <c r="AJ60" s="79"/>
      <c r="AK60" s="79"/>
      <c r="AL60" s="79"/>
    </row>
    <row r="61" spans="1:38" x14ac:dyDescent="0.25">
      <c r="A61" s="79"/>
      <c r="B61" s="79"/>
      <c r="C61" s="79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79"/>
      <c r="AD61" s="79"/>
      <c r="AE61" s="79"/>
      <c r="AF61" s="79"/>
      <c r="AG61" s="79"/>
      <c r="AH61" s="79"/>
      <c r="AI61" s="79"/>
      <c r="AJ61" s="79"/>
      <c r="AK61" s="79"/>
      <c r="AL61" s="79"/>
    </row>
    <row r="62" spans="1:38" x14ac:dyDescent="0.25">
      <c r="A62" s="79"/>
      <c r="B62" s="79"/>
      <c r="C62" s="79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79"/>
      <c r="AD62" s="79"/>
      <c r="AE62" s="79"/>
      <c r="AF62" s="79"/>
      <c r="AG62" s="79"/>
      <c r="AH62" s="79"/>
      <c r="AI62" s="79"/>
      <c r="AJ62" s="79"/>
      <c r="AK62" s="79"/>
      <c r="AL62" s="79"/>
    </row>
    <row r="63" spans="1:38" x14ac:dyDescent="0.25">
      <c r="A63" s="79"/>
      <c r="B63" s="79"/>
      <c r="C63" s="79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79"/>
      <c r="AD63" s="79"/>
      <c r="AE63" s="79"/>
      <c r="AF63" s="79"/>
      <c r="AG63" s="79"/>
      <c r="AH63" s="79"/>
      <c r="AI63" s="79"/>
      <c r="AJ63" s="79"/>
      <c r="AK63" s="79"/>
      <c r="AL63" s="79"/>
    </row>
    <row r="64" spans="1:38" x14ac:dyDescent="0.25">
      <c r="A64" s="79"/>
      <c r="B64" s="79"/>
      <c r="C64" s="79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79"/>
      <c r="AD64" s="79"/>
      <c r="AE64" s="79"/>
      <c r="AF64" s="79"/>
      <c r="AG64" s="79"/>
      <c r="AH64" s="79"/>
      <c r="AI64" s="79"/>
      <c r="AJ64" s="79"/>
      <c r="AK64" s="79"/>
      <c r="AL64" s="79"/>
    </row>
    <row r="65" spans="1:38" x14ac:dyDescent="0.25">
      <c r="A65" s="79"/>
      <c r="B65" s="79"/>
      <c r="C65" s="79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79"/>
      <c r="AD65" s="79"/>
      <c r="AE65" s="79"/>
      <c r="AF65" s="79"/>
      <c r="AG65" s="79"/>
      <c r="AH65" s="79"/>
      <c r="AI65" s="79"/>
      <c r="AJ65" s="79"/>
      <c r="AK65" s="79"/>
      <c r="AL65" s="79"/>
    </row>
  </sheetData>
  <sheetProtection formatColumns="0" formatRows="0" insertColumns="0" insertRows="0" deleteColumns="0" deleteRows="0" selectLockedCells="1" sort="0" autoFilter="0"/>
  <sortState ref="D6:AC35">
    <sortCondition descending="1" ref="AC6:AC35"/>
  </sortState>
  <mergeCells count="9">
    <mergeCell ref="A1:AD2"/>
    <mergeCell ref="A3:G4"/>
    <mergeCell ref="AD3:AD5"/>
    <mergeCell ref="AE5:AG5"/>
    <mergeCell ref="AI5:AK5"/>
    <mergeCell ref="AC3:AC5"/>
    <mergeCell ref="X3:AB3"/>
    <mergeCell ref="N3:W3"/>
    <mergeCell ref="H3:M3"/>
  </mergeCells>
  <conditionalFormatting sqref="A6:B39">
    <cfRule type="cellIs" dxfId="35" priority="10" operator="equal">
      <formula>3</formula>
    </cfRule>
    <cfRule type="cellIs" dxfId="34" priority="11" operator="equal">
      <formula>2</formula>
    </cfRule>
    <cfRule type="cellIs" dxfId="33" priority="12" operator="equal">
      <formula>1</formula>
    </cfRule>
  </conditionalFormatting>
  <conditionalFormatting sqref="A6:B39">
    <cfRule type="cellIs" dxfId="32" priority="13" operator="equal">
      <formula>2</formula>
    </cfRule>
  </conditionalFormatting>
  <conditionalFormatting sqref="H12">
    <cfRule type="expression" dxfId="31" priority="3">
      <formula>$AG6=LARGE($AG$6:$AG$50,3)</formula>
    </cfRule>
  </conditionalFormatting>
  <conditionalFormatting sqref="G1:G1048576">
    <cfRule type="cellIs" dxfId="30" priority="1" operator="equal">
      <formula>"D"</formula>
    </cfRule>
  </conditionalFormatting>
  <conditionalFormatting sqref="A6:AC40">
    <cfRule type="expression" dxfId="29" priority="54">
      <formula>$AK6=LARGE($AK$6:$AK$50,3)</formula>
    </cfRule>
    <cfRule type="expression" dxfId="28" priority="55">
      <formula>$AK6=LARGE($AK$6:$AK$50,2)</formula>
    </cfRule>
    <cfRule type="expression" dxfId="27" priority="56">
      <formula>$AK6=MAX($AK$6:$AK$50)</formula>
    </cfRule>
  </conditionalFormatting>
  <conditionalFormatting sqref="B6:AC40">
    <cfRule type="expression" dxfId="26" priority="60">
      <formula>$AG6=LARGE($AG$6:$AG$50,3)</formula>
    </cfRule>
    <cfRule type="expression" dxfId="25" priority="61">
      <formula>$AG6=LARGE($AG$6:$AG$50,2)</formula>
    </cfRule>
    <cfRule type="expression" dxfId="24" priority="62">
      <formula>$AG6=MAX($AG$6:$AG$50)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7"/>
  <sheetViews>
    <sheetView showGridLines="0" zoomScale="90" zoomScaleNormal="90" workbookViewId="0">
      <pane ySplit="5" topLeftCell="A6" activePane="bottomLeft" state="frozen"/>
      <selection activeCell="I24" sqref="I24:L41"/>
      <selection pane="bottomLeft" activeCell="U33" sqref="U33"/>
    </sheetView>
  </sheetViews>
  <sheetFormatPr baseColWidth="10" defaultColWidth="8.88671875" defaultRowHeight="13.2" x14ac:dyDescent="0.25"/>
  <cols>
    <col min="1" max="2" width="3.33203125" bestFit="1" customWidth="1"/>
    <col min="3" max="3" width="5.77734375" customWidth="1"/>
    <col min="4" max="4" width="23" customWidth="1"/>
    <col min="5" max="5" width="20.77734375" customWidth="1"/>
    <col min="6" max="6" width="26.5546875" customWidth="1"/>
    <col min="7" max="7" width="6.77734375" customWidth="1"/>
    <col min="8" max="33" width="5.77734375" customWidth="1"/>
    <col min="34" max="34" width="4.77734375" customWidth="1"/>
    <col min="35" max="35" width="5.77734375" customWidth="1"/>
    <col min="36" max="36" width="4" hidden="1" customWidth="1"/>
    <col min="37" max="37" width="19.44140625" hidden="1" customWidth="1"/>
    <col min="38" max="38" width="4" hidden="1" customWidth="1"/>
    <col min="39" max="39" width="2.77734375" hidden="1" customWidth="1"/>
    <col min="40" max="40" width="4" hidden="1" customWidth="1"/>
    <col min="41" max="41" width="19.77734375" hidden="1" customWidth="1"/>
    <col min="42" max="42" width="4" hidden="1" customWidth="1"/>
  </cols>
  <sheetData>
    <row r="1" spans="1:43" ht="19.95" customHeight="1" collapsed="1" x14ac:dyDescent="0.25">
      <c r="A1" s="737" t="s">
        <v>235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7"/>
      <c r="AD1" s="737"/>
      <c r="AE1" s="737"/>
      <c r="AF1" s="737"/>
      <c r="AG1" s="737"/>
      <c r="AH1" s="737"/>
      <c r="AI1" s="738"/>
    </row>
    <row r="2" spans="1:43" ht="19.95" customHeight="1" x14ac:dyDescent="0.25">
      <c r="A2" s="737"/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737"/>
      <c r="Q2" s="737"/>
      <c r="R2" s="737"/>
      <c r="S2" s="737"/>
      <c r="T2" s="737"/>
      <c r="U2" s="737"/>
      <c r="V2" s="737"/>
      <c r="W2" s="737"/>
      <c r="X2" s="737"/>
      <c r="Y2" s="737"/>
      <c r="Z2" s="737"/>
      <c r="AA2" s="737"/>
      <c r="AB2" s="737"/>
      <c r="AC2" s="737"/>
      <c r="AD2" s="737"/>
      <c r="AE2" s="737"/>
      <c r="AF2" s="737"/>
      <c r="AG2" s="737"/>
      <c r="AH2" s="737"/>
      <c r="AI2" s="738"/>
    </row>
    <row r="3" spans="1:43" ht="15" customHeight="1" x14ac:dyDescent="0.3">
      <c r="A3" s="741"/>
      <c r="B3" s="742"/>
      <c r="C3" s="742"/>
      <c r="D3" s="742"/>
      <c r="E3" s="742"/>
      <c r="F3" s="742"/>
      <c r="G3" s="742"/>
      <c r="H3" s="759" t="s">
        <v>154</v>
      </c>
      <c r="I3" s="760"/>
      <c r="J3" s="760"/>
      <c r="K3" s="760"/>
      <c r="L3" s="760"/>
      <c r="M3" s="760"/>
      <c r="N3" s="760"/>
      <c r="O3" s="760"/>
      <c r="P3" s="760"/>
      <c r="Q3" s="760"/>
      <c r="R3" s="760"/>
      <c r="S3" s="760"/>
      <c r="T3" s="760"/>
      <c r="U3" s="760"/>
      <c r="V3" s="760"/>
      <c r="W3" s="760"/>
      <c r="X3" s="761"/>
      <c r="Y3" s="756" t="s">
        <v>153</v>
      </c>
      <c r="Z3" s="757"/>
      <c r="AA3" s="757"/>
      <c r="AB3" s="758"/>
      <c r="AC3" s="719" t="s">
        <v>188</v>
      </c>
      <c r="AD3" s="720"/>
      <c r="AE3" s="720"/>
      <c r="AF3" s="720"/>
      <c r="AG3" s="720"/>
      <c r="AH3" s="753" t="s">
        <v>171</v>
      </c>
      <c r="AI3" s="752" t="s">
        <v>156</v>
      </c>
      <c r="AJ3" s="4"/>
    </row>
    <row r="4" spans="1:43" ht="120" customHeight="1" x14ac:dyDescent="0.25">
      <c r="A4" s="743"/>
      <c r="B4" s="744"/>
      <c r="C4" s="744"/>
      <c r="D4" s="744"/>
      <c r="E4" s="744"/>
      <c r="F4" s="744"/>
      <c r="G4" s="744"/>
      <c r="H4" s="463" t="s">
        <v>145</v>
      </c>
      <c r="I4" s="464" t="s">
        <v>181</v>
      </c>
      <c r="J4" s="464" t="s">
        <v>152</v>
      </c>
      <c r="K4" s="464" t="s">
        <v>160</v>
      </c>
      <c r="L4" s="464" t="s">
        <v>162</v>
      </c>
      <c r="M4" s="464" t="s">
        <v>165</v>
      </c>
      <c r="N4" s="464" t="s">
        <v>182</v>
      </c>
      <c r="O4" s="464" t="s">
        <v>148</v>
      </c>
      <c r="P4" s="464" t="s">
        <v>183</v>
      </c>
      <c r="Q4" s="464" t="s">
        <v>184</v>
      </c>
      <c r="R4" s="464" t="s">
        <v>189</v>
      </c>
      <c r="S4" s="465" t="s">
        <v>117</v>
      </c>
      <c r="T4" s="466" t="s">
        <v>174</v>
      </c>
      <c r="U4" s="465" t="s">
        <v>173</v>
      </c>
      <c r="V4" s="465" t="s">
        <v>176</v>
      </c>
      <c r="W4" s="465" t="s">
        <v>177</v>
      </c>
      <c r="X4" s="465" t="s">
        <v>179</v>
      </c>
      <c r="Y4" s="160" t="s">
        <v>185</v>
      </c>
      <c r="Z4" s="161" t="s">
        <v>166</v>
      </c>
      <c r="AA4" s="162" t="s">
        <v>186</v>
      </c>
      <c r="AB4" s="163" t="s">
        <v>187</v>
      </c>
      <c r="AC4" s="470" t="s">
        <v>224</v>
      </c>
      <c r="AD4" s="471" t="s">
        <v>225</v>
      </c>
      <c r="AE4" s="472" t="s">
        <v>321</v>
      </c>
      <c r="AF4" s="472" t="s">
        <v>226</v>
      </c>
      <c r="AG4" s="472" t="s">
        <v>320</v>
      </c>
      <c r="AH4" s="754"/>
      <c r="AI4" s="752"/>
      <c r="AJ4" s="4"/>
    </row>
    <row r="5" spans="1:43" ht="60" customHeight="1" x14ac:dyDescent="0.25">
      <c r="A5" s="164" t="s">
        <v>167</v>
      </c>
      <c r="B5" s="165" t="s">
        <v>168</v>
      </c>
      <c r="C5" s="166" t="s">
        <v>169</v>
      </c>
      <c r="D5" s="167" t="s">
        <v>118</v>
      </c>
      <c r="E5" s="167" t="s">
        <v>119</v>
      </c>
      <c r="F5" s="167" t="s">
        <v>120</v>
      </c>
      <c r="G5" s="168" t="s">
        <v>134</v>
      </c>
      <c r="H5" s="467">
        <v>46089</v>
      </c>
      <c r="I5" s="197">
        <v>46103</v>
      </c>
      <c r="J5" s="197">
        <v>46110</v>
      </c>
      <c r="K5" s="197">
        <v>46124</v>
      </c>
      <c r="L5" s="197">
        <v>46131</v>
      </c>
      <c r="M5" s="197">
        <v>46143</v>
      </c>
      <c r="N5" s="197">
        <v>46145</v>
      </c>
      <c r="O5" s="197">
        <v>46150</v>
      </c>
      <c r="P5" s="197">
        <v>46152</v>
      </c>
      <c r="Q5" s="197">
        <v>46159</v>
      </c>
      <c r="R5" s="197">
        <v>46166</v>
      </c>
      <c r="S5" s="468">
        <v>46186</v>
      </c>
      <c r="T5" s="468">
        <v>46249</v>
      </c>
      <c r="U5" s="197">
        <v>46264</v>
      </c>
      <c r="V5" s="469">
        <v>46270</v>
      </c>
      <c r="W5" s="469">
        <v>46271</v>
      </c>
      <c r="X5" s="469">
        <v>46278</v>
      </c>
      <c r="Y5" s="170">
        <v>46137</v>
      </c>
      <c r="Z5" s="171">
        <v>46145</v>
      </c>
      <c r="AA5" s="172">
        <v>46165</v>
      </c>
      <c r="AB5" s="169">
        <v>46194</v>
      </c>
      <c r="AC5" s="467">
        <v>46155</v>
      </c>
      <c r="AD5" s="197">
        <v>46169</v>
      </c>
      <c r="AE5" s="197">
        <v>46175</v>
      </c>
      <c r="AF5" s="197">
        <v>46193</v>
      </c>
      <c r="AG5" s="197">
        <v>46197</v>
      </c>
      <c r="AH5" s="755"/>
      <c r="AI5" s="733"/>
      <c r="AJ5" s="750" t="s">
        <v>138</v>
      </c>
      <c r="AK5" s="751"/>
      <c r="AL5" s="745"/>
      <c r="AM5" s="24"/>
      <c r="AN5" s="750" t="s">
        <v>139</v>
      </c>
      <c r="AO5" s="751"/>
      <c r="AP5" s="745"/>
    </row>
    <row r="6" spans="1:43" s="5" customFormat="1" ht="18" customHeight="1" x14ac:dyDescent="0.25">
      <c r="A6" s="456">
        <f t="shared" ref="A6:A20" si="0">IFERROR(RANK(AN6,$AN$6:$AN$58,0),"")</f>
        <v>1</v>
      </c>
      <c r="B6" s="450" t="str">
        <f t="shared" ref="B6:B20" si="1">IFERROR(RANK(AJ6,$AJ$6:$AJ$58,0),"")</f>
        <v/>
      </c>
      <c r="C6" s="445">
        <f t="shared" ref="C6:C20" si="2">RANK(AH6,$AH$6:$AH$43,0)</f>
        <v>1</v>
      </c>
      <c r="D6" s="80" t="s">
        <v>420</v>
      </c>
      <c r="E6" s="81" t="s">
        <v>195</v>
      </c>
      <c r="F6" s="81" t="s">
        <v>158</v>
      </c>
      <c r="G6" s="82" t="s">
        <v>194</v>
      </c>
      <c r="H6" s="83">
        <v>32</v>
      </c>
      <c r="I6" s="575"/>
      <c r="J6" s="576">
        <v>35</v>
      </c>
      <c r="K6" s="576"/>
      <c r="L6" s="577">
        <v>35</v>
      </c>
      <c r="M6" s="576">
        <v>32</v>
      </c>
      <c r="N6" s="576"/>
      <c r="O6" s="576">
        <v>35</v>
      </c>
      <c r="P6" s="577"/>
      <c r="Q6" s="578"/>
      <c r="R6" s="578"/>
      <c r="S6" s="578"/>
      <c r="T6" s="577"/>
      <c r="U6" s="577"/>
      <c r="V6" s="577"/>
      <c r="W6" s="577"/>
      <c r="X6" s="579"/>
      <c r="Y6" s="580">
        <v>70</v>
      </c>
      <c r="Z6" s="581">
        <v>70</v>
      </c>
      <c r="AA6" s="582"/>
      <c r="AB6" s="583"/>
      <c r="AC6" s="584"/>
      <c r="AD6" s="583"/>
      <c r="AE6" s="583"/>
      <c r="AF6" s="583"/>
      <c r="AG6" s="585"/>
      <c r="AH6" s="586">
        <f>SUM(H6:AG6)</f>
        <v>309</v>
      </c>
      <c r="AI6" s="65">
        <f t="shared" ref="AI6:AI43" si="3">IF(C6&lt;&gt;"",100-IF(C6&lt;55,1*(C6-1),30)-IF(C6&gt;55,(C6-1)*1,0),"")</f>
        <v>100</v>
      </c>
      <c r="AJ6" s="66" t="str">
        <f t="shared" ref="AJ6:AJ43" si="4">IF($G6="D",$AI6,"")</f>
        <v/>
      </c>
      <c r="AK6" s="66" t="str">
        <f t="shared" ref="AK6:AK43" si="5">IF($G6="D",$F6,"")</f>
        <v/>
      </c>
      <c r="AL6" s="66" t="str">
        <f t="shared" ref="AL6:AL43" si="6">IF($G6="D",$AI6,"")</f>
        <v/>
      </c>
      <c r="AM6" s="67"/>
      <c r="AN6" s="68">
        <f t="shared" ref="AN6:AN43" si="7">IF($G6="H",$AI6,"")</f>
        <v>100</v>
      </c>
      <c r="AO6" s="68" t="str">
        <f t="shared" ref="AO6:AO43" si="8">IF($G6="H",$F6,"")</f>
        <v>UC Haguenau</v>
      </c>
      <c r="AP6" s="68">
        <f t="shared" ref="AP6:AP43" si="9">IF($G6="H",$AI6,"")</f>
        <v>100</v>
      </c>
      <c r="AQ6" s="69"/>
    </row>
    <row r="7" spans="1:43" s="5" customFormat="1" ht="18" customHeight="1" x14ac:dyDescent="0.25">
      <c r="A7" s="457">
        <f t="shared" si="0"/>
        <v>2</v>
      </c>
      <c r="B7" s="451" t="str">
        <f t="shared" si="1"/>
        <v/>
      </c>
      <c r="C7" s="446">
        <f t="shared" si="2"/>
        <v>2</v>
      </c>
      <c r="D7" s="80" t="s">
        <v>192</v>
      </c>
      <c r="E7" s="81" t="s">
        <v>193</v>
      </c>
      <c r="F7" s="81" t="s">
        <v>164</v>
      </c>
      <c r="G7" s="82" t="s">
        <v>194</v>
      </c>
      <c r="H7" s="83">
        <v>35</v>
      </c>
      <c r="I7" s="143">
        <v>35</v>
      </c>
      <c r="J7" s="86">
        <v>32</v>
      </c>
      <c r="K7" s="85"/>
      <c r="L7" s="86">
        <v>30</v>
      </c>
      <c r="M7" s="85">
        <v>35</v>
      </c>
      <c r="N7" s="85"/>
      <c r="O7" s="86">
        <v>32</v>
      </c>
      <c r="P7" s="86"/>
      <c r="Q7" s="86"/>
      <c r="R7" s="86"/>
      <c r="S7" s="86"/>
      <c r="T7" s="86"/>
      <c r="U7" s="86"/>
      <c r="V7" s="86"/>
      <c r="W7" s="86"/>
      <c r="X7" s="86"/>
      <c r="Y7" s="87"/>
      <c r="Z7" s="88">
        <v>64</v>
      </c>
      <c r="AA7" s="89"/>
      <c r="AB7" s="92"/>
      <c r="AC7" s="111"/>
      <c r="AD7" s="92"/>
      <c r="AE7" s="92"/>
      <c r="AF7" s="92"/>
      <c r="AG7" s="93"/>
      <c r="AH7" s="476">
        <f>SUM(H7:AG7)</f>
        <v>263</v>
      </c>
      <c r="AI7" s="65">
        <f t="shared" si="3"/>
        <v>99</v>
      </c>
      <c r="AJ7" s="66" t="str">
        <f t="shared" si="4"/>
        <v/>
      </c>
      <c r="AK7" s="66" t="str">
        <f t="shared" si="5"/>
        <v/>
      </c>
      <c r="AL7" s="66" t="str">
        <f t="shared" si="6"/>
        <v/>
      </c>
      <c r="AM7" s="70"/>
      <c r="AN7" s="68">
        <f t="shared" si="7"/>
        <v>99</v>
      </c>
      <c r="AO7" s="68" t="str">
        <f t="shared" si="8"/>
        <v>AC Erstein</v>
      </c>
      <c r="AP7" s="68">
        <f t="shared" si="9"/>
        <v>99</v>
      </c>
      <c r="AQ7" s="69"/>
    </row>
    <row r="8" spans="1:43" s="5" customFormat="1" ht="18" customHeight="1" x14ac:dyDescent="0.25">
      <c r="A8" s="457">
        <f t="shared" si="0"/>
        <v>3</v>
      </c>
      <c r="B8" s="451" t="str">
        <f t="shared" si="1"/>
        <v/>
      </c>
      <c r="C8" s="446">
        <f t="shared" si="2"/>
        <v>3</v>
      </c>
      <c r="D8" s="94" t="s">
        <v>202</v>
      </c>
      <c r="E8" s="95" t="s">
        <v>203</v>
      </c>
      <c r="F8" s="95" t="s">
        <v>164</v>
      </c>
      <c r="G8" s="96" t="s">
        <v>194</v>
      </c>
      <c r="H8" s="97">
        <v>24</v>
      </c>
      <c r="I8" s="84">
        <v>10</v>
      </c>
      <c r="J8" s="85"/>
      <c r="K8" s="85">
        <v>26</v>
      </c>
      <c r="L8" s="86">
        <v>24</v>
      </c>
      <c r="M8" s="85">
        <v>22</v>
      </c>
      <c r="N8" s="85"/>
      <c r="O8" s="85">
        <v>18</v>
      </c>
      <c r="P8" s="86"/>
      <c r="Q8" s="86"/>
      <c r="R8" s="86"/>
      <c r="S8" s="86"/>
      <c r="T8" s="86"/>
      <c r="U8" s="86"/>
      <c r="V8" s="86"/>
      <c r="W8" s="86"/>
      <c r="X8" s="86"/>
      <c r="Y8" s="87">
        <v>60</v>
      </c>
      <c r="Z8" s="88">
        <v>56</v>
      </c>
      <c r="AA8" s="89"/>
      <c r="AB8" s="92"/>
      <c r="AC8" s="111"/>
      <c r="AD8" s="92"/>
      <c r="AE8" s="92"/>
      <c r="AF8" s="92"/>
      <c r="AG8" s="93"/>
      <c r="AH8" s="476">
        <f>SUM(H8:AG8)</f>
        <v>240</v>
      </c>
      <c r="AI8" s="65">
        <f t="shared" si="3"/>
        <v>98</v>
      </c>
      <c r="AJ8" s="66" t="str">
        <f t="shared" si="4"/>
        <v/>
      </c>
      <c r="AK8" s="66" t="str">
        <f t="shared" si="5"/>
        <v/>
      </c>
      <c r="AL8" s="66" t="str">
        <f t="shared" si="6"/>
        <v/>
      </c>
      <c r="AM8" s="70"/>
      <c r="AN8" s="68">
        <f t="shared" si="7"/>
        <v>98</v>
      </c>
      <c r="AO8" s="68" t="str">
        <f t="shared" si="8"/>
        <v>AC Erstein</v>
      </c>
      <c r="AP8" s="68">
        <f t="shared" si="9"/>
        <v>98</v>
      </c>
      <c r="AQ8" s="69"/>
    </row>
    <row r="9" spans="1:43" s="5" customFormat="1" ht="18" customHeight="1" x14ac:dyDescent="0.25">
      <c r="A9" s="457">
        <f t="shared" si="0"/>
        <v>4</v>
      </c>
      <c r="B9" s="451" t="str">
        <f t="shared" si="1"/>
        <v/>
      </c>
      <c r="C9" s="446">
        <f t="shared" si="2"/>
        <v>4</v>
      </c>
      <c r="D9" s="94" t="s">
        <v>198</v>
      </c>
      <c r="E9" s="95" t="s">
        <v>199</v>
      </c>
      <c r="F9" s="95" t="s">
        <v>158</v>
      </c>
      <c r="G9" s="96" t="s">
        <v>194</v>
      </c>
      <c r="H9" s="107">
        <v>28</v>
      </c>
      <c r="I9" s="108">
        <v>8</v>
      </c>
      <c r="J9" s="100">
        <v>23</v>
      </c>
      <c r="K9" s="100"/>
      <c r="L9" s="100">
        <v>25</v>
      </c>
      <c r="M9" s="100"/>
      <c r="N9" s="100"/>
      <c r="O9" s="99">
        <v>28</v>
      </c>
      <c r="P9" s="100"/>
      <c r="Q9" s="100"/>
      <c r="R9" s="100"/>
      <c r="S9" s="100"/>
      <c r="T9" s="100"/>
      <c r="U9" s="100"/>
      <c r="V9" s="100"/>
      <c r="W9" s="100"/>
      <c r="X9" s="100"/>
      <c r="Y9" s="102">
        <v>50</v>
      </c>
      <c r="Z9" s="103">
        <v>50</v>
      </c>
      <c r="AA9" s="104"/>
      <c r="AB9" s="105"/>
      <c r="AC9" s="106"/>
      <c r="AD9" s="105"/>
      <c r="AE9" s="105"/>
      <c r="AF9" s="104"/>
      <c r="AG9" s="541"/>
      <c r="AH9" s="476">
        <f>SUM(H9:AG9)</f>
        <v>212</v>
      </c>
      <c r="AI9" s="65">
        <f t="shared" si="3"/>
        <v>97</v>
      </c>
      <c r="AJ9" s="66" t="str">
        <f t="shared" si="4"/>
        <v/>
      </c>
      <c r="AK9" s="66" t="str">
        <f t="shared" si="5"/>
        <v/>
      </c>
      <c r="AL9" s="66" t="str">
        <f t="shared" si="6"/>
        <v/>
      </c>
      <c r="AM9" s="67"/>
      <c r="AN9" s="68">
        <f t="shared" si="7"/>
        <v>97</v>
      </c>
      <c r="AO9" s="68" t="str">
        <f t="shared" si="8"/>
        <v>UC Haguenau</v>
      </c>
      <c r="AP9" s="68">
        <f t="shared" si="9"/>
        <v>97</v>
      </c>
      <c r="AQ9" s="69"/>
    </row>
    <row r="10" spans="1:43" s="60" customFormat="1" ht="18" customHeight="1" x14ac:dyDescent="0.25">
      <c r="A10" s="452">
        <f t="shared" si="0"/>
        <v>5</v>
      </c>
      <c r="B10" s="453" t="str">
        <f t="shared" si="1"/>
        <v/>
      </c>
      <c r="C10" s="447">
        <f t="shared" si="2"/>
        <v>5</v>
      </c>
      <c r="D10" s="94" t="s">
        <v>196</v>
      </c>
      <c r="E10" s="95" t="s">
        <v>197</v>
      </c>
      <c r="F10" s="95" t="s">
        <v>149</v>
      </c>
      <c r="G10" s="96" t="s">
        <v>194</v>
      </c>
      <c r="H10" s="97">
        <v>30</v>
      </c>
      <c r="I10" s="98">
        <v>26</v>
      </c>
      <c r="J10" s="99">
        <v>28</v>
      </c>
      <c r="K10" s="99">
        <v>32</v>
      </c>
      <c r="L10" s="100"/>
      <c r="M10" s="100">
        <v>26</v>
      </c>
      <c r="N10" s="101"/>
      <c r="O10" s="99"/>
      <c r="P10" s="100"/>
      <c r="Q10" s="100"/>
      <c r="R10" s="100"/>
      <c r="S10" s="100"/>
      <c r="T10" s="100"/>
      <c r="U10" s="100"/>
      <c r="V10" s="100"/>
      <c r="W10" s="100"/>
      <c r="X10" s="100"/>
      <c r="Y10" s="102"/>
      <c r="Z10" s="103">
        <v>52</v>
      </c>
      <c r="AA10" s="104"/>
      <c r="AB10" s="105"/>
      <c r="AC10" s="106"/>
      <c r="AD10" s="105"/>
      <c r="AE10" s="105"/>
      <c r="AF10" s="104"/>
      <c r="AG10" s="541"/>
      <c r="AH10" s="476">
        <f>SUM(H10:AG10)</f>
        <v>194</v>
      </c>
      <c r="AI10" s="65">
        <f t="shared" si="3"/>
        <v>96</v>
      </c>
      <c r="AJ10" s="71" t="str">
        <f t="shared" si="4"/>
        <v/>
      </c>
      <c r="AK10" s="71" t="str">
        <f t="shared" si="5"/>
        <v/>
      </c>
      <c r="AL10" s="71" t="str">
        <f t="shared" si="6"/>
        <v/>
      </c>
      <c r="AM10" s="72"/>
      <c r="AN10" s="73">
        <f t="shared" si="7"/>
        <v>96</v>
      </c>
      <c r="AO10" s="73" t="str">
        <f t="shared" si="8"/>
        <v>AS La Steigeoise</v>
      </c>
      <c r="AP10" s="73">
        <f t="shared" si="9"/>
        <v>96</v>
      </c>
      <c r="AQ10" s="74"/>
    </row>
    <row r="11" spans="1:43" s="5" customFormat="1" ht="18" customHeight="1" x14ac:dyDescent="0.25">
      <c r="A11" s="457">
        <f t="shared" si="0"/>
        <v>6</v>
      </c>
      <c r="B11" s="451" t="str">
        <f t="shared" si="1"/>
        <v/>
      </c>
      <c r="C11" s="446">
        <f t="shared" si="2"/>
        <v>6</v>
      </c>
      <c r="D11" s="80" t="s">
        <v>204</v>
      </c>
      <c r="E11" s="81" t="s">
        <v>205</v>
      </c>
      <c r="F11" s="112" t="s">
        <v>163</v>
      </c>
      <c r="G11" s="82" t="s">
        <v>194</v>
      </c>
      <c r="H11" s="83">
        <v>23</v>
      </c>
      <c r="I11" s="98">
        <v>25</v>
      </c>
      <c r="J11" s="99">
        <v>17</v>
      </c>
      <c r="K11" s="99"/>
      <c r="L11" s="100">
        <v>22</v>
      </c>
      <c r="M11" s="99">
        <v>24</v>
      </c>
      <c r="N11" s="99"/>
      <c r="O11" s="100">
        <v>19</v>
      </c>
      <c r="P11" s="100"/>
      <c r="Q11" s="100"/>
      <c r="R11" s="100"/>
      <c r="S11" s="100"/>
      <c r="T11" s="100"/>
      <c r="U11" s="100"/>
      <c r="V11" s="100"/>
      <c r="W11" s="100"/>
      <c r="X11" s="100"/>
      <c r="Y11" s="102"/>
      <c r="Z11" s="103">
        <v>44</v>
      </c>
      <c r="AA11" s="104"/>
      <c r="AB11" s="105"/>
      <c r="AC11" s="106"/>
      <c r="AD11" s="105"/>
      <c r="AE11" s="105"/>
      <c r="AF11" s="104"/>
      <c r="AG11" s="541"/>
      <c r="AH11" s="476">
        <f>SUM(H11:AG11)</f>
        <v>174</v>
      </c>
      <c r="AI11" s="65">
        <f t="shared" si="3"/>
        <v>95</v>
      </c>
      <c r="AJ11" s="66" t="str">
        <f t="shared" si="4"/>
        <v/>
      </c>
      <c r="AK11" s="66" t="str">
        <f t="shared" si="5"/>
        <v/>
      </c>
      <c r="AL11" s="66" t="str">
        <f t="shared" si="6"/>
        <v/>
      </c>
      <c r="AM11" s="67"/>
      <c r="AN11" s="68">
        <f t="shared" si="7"/>
        <v>95</v>
      </c>
      <c r="AO11" s="68" t="str">
        <f t="shared" si="8"/>
        <v>UC 1920 Vendenheim</v>
      </c>
      <c r="AP11" s="68">
        <f t="shared" si="9"/>
        <v>95</v>
      </c>
      <c r="AQ11" s="69"/>
    </row>
    <row r="12" spans="1:43" s="5" customFormat="1" ht="18" customHeight="1" x14ac:dyDescent="0.25">
      <c r="A12" s="457">
        <f t="shared" si="0"/>
        <v>7</v>
      </c>
      <c r="B12" s="451" t="str">
        <f t="shared" si="1"/>
        <v/>
      </c>
      <c r="C12" s="446">
        <f t="shared" si="2"/>
        <v>7</v>
      </c>
      <c r="D12" s="94" t="s">
        <v>242</v>
      </c>
      <c r="E12" s="95" t="s">
        <v>243</v>
      </c>
      <c r="F12" s="95" t="s">
        <v>164</v>
      </c>
      <c r="G12" s="96" t="s">
        <v>194</v>
      </c>
      <c r="H12" s="97"/>
      <c r="I12" s="98">
        <v>11</v>
      </c>
      <c r="J12" s="99">
        <v>16</v>
      </c>
      <c r="K12" s="99">
        <v>21</v>
      </c>
      <c r="L12" s="100">
        <v>23</v>
      </c>
      <c r="M12" s="99">
        <v>16</v>
      </c>
      <c r="N12" s="99"/>
      <c r="O12" s="100">
        <v>20</v>
      </c>
      <c r="P12" s="100"/>
      <c r="Q12" s="100"/>
      <c r="R12" s="100"/>
      <c r="S12" s="100"/>
      <c r="T12" s="100"/>
      <c r="U12" s="100"/>
      <c r="V12" s="100"/>
      <c r="W12" s="100"/>
      <c r="X12" s="100"/>
      <c r="Y12" s="102"/>
      <c r="Z12" s="103">
        <v>40</v>
      </c>
      <c r="AA12" s="104"/>
      <c r="AB12" s="105"/>
      <c r="AC12" s="106"/>
      <c r="AD12" s="105"/>
      <c r="AE12" s="105"/>
      <c r="AF12" s="104"/>
      <c r="AG12" s="541"/>
      <c r="AH12" s="476">
        <f>SUM(H12:AG12)</f>
        <v>147</v>
      </c>
      <c r="AI12" s="65">
        <f t="shared" si="3"/>
        <v>94</v>
      </c>
      <c r="AJ12" s="66" t="str">
        <f t="shared" si="4"/>
        <v/>
      </c>
      <c r="AK12" s="66" t="str">
        <f t="shared" si="5"/>
        <v/>
      </c>
      <c r="AL12" s="66" t="str">
        <f t="shared" si="6"/>
        <v/>
      </c>
      <c r="AM12" s="67"/>
      <c r="AN12" s="68">
        <f t="shared" si="7"/>
        <v>94</v>
      </c>
      <c r="AO12" s="68" t="str">
        <f t="shared" si="8"/>
        <v>AC Erstein</v>
      </c>
      <c r="AP12" s="68">
        <f t="shared" si="9"/>
        <v>94</v>
      </c>
      <c r="AQ12" s="69"/>
    </row>
    <row r="13" spans="1:43" s="5" customFormat="1" ht="18" customHeight="1" x14ac:dyDescent="0.25">
      <c r="A13" s="457">
        <f t="shared" si="0"/>
        <v>8</v>
      </c>
      <c r="B13" s="451" t="str">
        <f t="shared" si="1"/>
        <v/>
      </c>
      <c r="C13" s="446">
        <f t="shared" si="2"/>
        <v>8</v>
      </c>
      <c r="D13" s="94" t="s">
        <v>318</v>
      </c>
      <c r="E13" s="95" t="s">
        <v>319</v>
      </c>
      <c r="F13" s="95" t="s">
        <v>158</v>
      </c>
      <c r="G13" s="96" t="s">
        <v>194</v>
      </c>
      <c r="H13" s="107"/>
      <c r="I13" s="108"/>
      <c r="J13" s="100">
        <v>14</v>
      </c>
      <c r="K13" s="100">
        <v>22</v>
      </c>
      <c r="L13" s="100">
        <v>21</v>
      </c>
      <c r="M13" s="100"/>
      <c r="N13" s="100"/>
      <c r="O13" s="99">
        <v>22</v>
      </c>
      <c r="P13" s="100"/>
      <c r="Q13" s="100"/>
      <c r="R13" s="100"/>
      <c r="S13" s="100"/>
      <c r="T13" s="100"/>
      <c r="U13" s="100"/>
      <c r="V13" s="100"/>
      <c r="W13" s="100"/>
      <c r="X13" s="100"/>
      <c r="Y13" s="102"/>
      <c r="Z13" s="103">
        <v>60</v>
      </c>
      <c r="AA13" s="104"/>
      <c r="AB13" s="105"/>
      <c r="AC13" s="106"/>
      <c r="AD13" s="105"/>
      <c r="AE13" s="105"/>
      <c r="AF13" s="104"/>
      <c r="AG13" s="541"/>
      <c r="AH13" s="476">
        <f>SUM(H13:AG13)</f>
        <v>139</v>
      </c>
      <c r="AI13" s="65">
        <f t="shared" si="3"/>
        <v>93</v>
      </c>
      <c r="AJ13" s="66" t="str">
        <f t="shared" si="4"/>
        <v/>
      </c>
      <c r="AK13" s="66" t="str">
        <f t="shared" si="5"/>
        <v/>
      </c>
      <c r="AL13" s="66" t="str">
        <f t="shared" si="6"/>
        <v/>
      </c>
      <c r="AM13" s="67"/>
      <c r="AN13" s="68">
        <f t="shared" si="7"/>
        <v>93</v>
      </c>
      <c r="AO13" s="68" t="str">
        <f t="shared" si="8"/>
        <v>UC Haguenau</v>
      </c>
      <c r="AP13" s="68">
        <f t="shared" si="9"/>
        <v>93</v>
      </c>
      <c r="AQ13" s="69"/>
    </row>
    <row r="14" spans="1:43" s="59" customFormat="1" ht="18" customHeight="1" x14ac:dyDescent="0.25">
      <c r="A14" s="457" t="str">
        <f t="shared" si="0"/>
        <v/>
      </c>
      <c r="B14" s="451">
        <f t="shared" si="1"/>
        <v>1</v>
      </c>
      <c r="C14" s="446">
        <f t="shared" si="2"/>
        <v>9</v>
      </c>
      <c r="D14" s="130" t="s">
        <v>211</v>
      </c>
      <c r="E14" s="131" t="s">
        <v>212</v>
      </c>
      <c r="F14" s="131" t="s">
        <v>163</v>
      </c>
      <c r="G14" s="132" t="s">
        <v>210</v>
      </c>
      <c r="H14" s="133">
        <v>20</v>
      </c>
      <c r="I14" s="113">
        <v>6</v>
      </c>
      <c r="J14" s="114"/>
      <c r="K14" s="114"/>
      <c r="L14" s="114"/>
      <c r="M14" s="114">
        <v>11</v>
      </c>
      <c r="N14" s="114"/>
      <c r="O14" s="115">
        <v>17</v>
      </c>
      <c r="P14" s="114"/>
      <c r="Q14" s="114"/>
      <c r="R14" s="114"/>
      <c r="S14" s="114"/>
      <c r="T14" s="114"/>
      <c r="U14" s="114"/>
      <c r="V14" s="114"/>
      <c r="W14" s="114"/>
      <c r="X14" s="114"/>
      <c r="Y14" s="116">
        <v>46</v>
      </c>
      <c r="Z14" s="117">
        <v>38</v>
      </c>
      <c r="AA14" s="118"/>
      <c r="AB14" s="121"/>
      <c r="AC14" s="134"/>
      <c r="AD14" s="121"/>
      <c r="AE14" s="121"/>
      <c r="AF14" s="118"/>
      <c r="AG14" s="546"/>
      <c r="AH14" s="476">
        <f>SUM(H14:AG14)</f>
        <v>138</v>
      </c>
      <c r="AI14" s="65">
        <f t="shared" si="3"/>
        <v>92</v>
      </c>
      <c r="AJ14" s="71">
        <f t="shared" si="4"/>
        <v>92</v>
      </c>
      <c r="AK14" s="71" t="str">
        <f t="shared" si="5"/>
        <v>UC 1920 Vendenheim</v>
      </c>
      <c r="AL14" s="71">
        <f t="shared" si="6"/>
        <v>92</v>
      </c>
      <c r="AM14" s="75"/>
      <c r="AN14" s="76" t="str">
        <f t="shared" si="7"/>
        <v/>
      </c>
      <c r="AO14" s="76" t="str">
        <f t="shared" si="8"/>
        <v/>
      </c>
      <c r="AP14" s="76" t="str">
        <f t="shared" si="9"/>
        <v/>
      </c>
      <c r="AQ14" s="77"/>
    </row>
    <row r="15" spans="1:43" s="5" customFormat="1" ht="18" customHeight="1" x14ac:dyDescent="0.25">
      <c r="A15" s="457">
        <f t="shared" si="0"/>
        <v>9</v>
      </c>
      <c r="B15" s="454" t="str">
        <f t="shared" si="1"/>
        <v/>
      </c>
      <c r="C15" s="447">
        <f t="shared" si="2"/>
        <v>10</v>
      </c>
      <c r="D15" s="80" t="s">
        <v>200</v>
      </c>
      <c r="E15" s="81" t="s">
        <v>201</v>
      </c>
      <c r="F15" s="109" t="s">
        <v>158</v>
      </c>
      <c r="G15" s="82" t="s">
        <v>194</v>
      </c>
      <c r="H15" s="83">
        <v>26</v>
      </c>
      <c r="I15" s="84"/>
      <c r="J15" s="85">
        <v>20</v>
      </c>
      <c r="K15" s="110"/>
      <c r="L15" s="86"/>
      <c r="M15" s="85"/>
      <c r="N15" s="85"/>
      <c r="O15" s="86">
        <v>24</v>
      </c>
      <c r="P15" s="86"/>
      <c r="Q15" s="86"/>
      <c r="R15" s="86"/>
      <c r="S15" s="86"/>
      <c r="T15" s="86"/>
      <c r="U15" s="86"/>
      <c r="V15" s="86"/>
      <c r="W15" s="86"/>
      <c r="X15" s="86"/>
      <c r="Y15" s="87">
        <v>56</v>
      </c>
      <c r="Z15" s="88"/>
      <c r="AA15" s="89"/>
      <c r="AB15" s="90"/>
      <c r="AC15" s="91"/>
      <c r="AD15" s="90"/>
      <c r="AE15" s="90"/>
      <c r="AF15" s="542"/>
      <c r="AG15" s="543"/>
      <c r="AH15" s="476">
        <f>SUM(H15:AG15)</f>
        <v>126</v>
      </c>
      <c r="AI15" s="65">
        <f t="shared" si="3"/>
        <v>91</v>
      </c>
      <c r="AJ15" s="66" t="str">
        <f t="shared" si="4"/>
        <v/>
      </c>
      <c r="AK15" s="66" t="str">
        <f t="shared" si="5"/>
        <v/>
      </c>
      <c r="AL15" s="66" t="str">
        <f t="shared" si="6"/>
        <v/>
      </c>
      <c r="AM15" s="67"/>
      <c r="AN15" s="68">
        <f t="shared" si="7"/>
        <v>91</v>
      </c>
      <c r="AO15" s="68" t="str">
        <f t="shared" si="8"/>
        <v>UC Haguenau</v>
      </c>
      <c r="AP15" s="68">
        <f t="shared" si="9"/>
        <v>91</v>
      </c>
      <c r="AQ15" s="69"/>
    </row>
    <row r="16" spans="1:43" s="5" customFormat="1" ht="18" customHeight="1" x14ac:dyDescent="0.25">
      <c r="A16" s="457">
        <f t="shared" si="0"/>
        <v>10</v>
      </c>
      <c r="B16" s="451" t="str">
        <f t="shared" si="1"/>
        <v/>
      </c>
      <c r="C16" s="446">
        <f t="shared" si="2"/>
        <v>11</v>
      </c>
      <c r="D16" s="80" t="s">
        <v>316</v>
      </c>
      <c r="E16" s="81" t="s">
        <v>317</v>
      </c>
      <c r="F16" s="81" t="s">
        <v>164</v>
      </c>
      <c r="G16" s="82" t="s">
        <v>194</v>
      </c>
      <c r="H16" s="142"/>
      <c r="I16" s="143">
        <v>19</v>
      </c>
      <c r="J16" s="110"/>
      <c r="K16" s="110"/>
      <c r="L16" s="86">
        <v>19</v>
      </c>
      <c r="M16" s="85">
        <v>18</v>
      </c>
      <c r="N16" s="85"/>
      <c r="O16" s="85">
        <v>26</v>
      </c>
      <c r="P16" s="86"/>
      <c r="Q16" s="86"/>
      <c r="R16" s="86"/>
      <c r="S16" s="86"/>
      <c r="T16" s="86"/>
      <c r="U16" s="86"/>
      <c r="V16" s="86"/>
      <c r="W16" s="86"/>
      <c r="X16" s="86"/>
      <c r="Y16" s="87"/>
      <c r="Z16" s="88">
        <v>42</v>
      </c>
      <c r="AA16" s="89"/>
      <c r="AB16" s="92"/>
      <c r="AC16" s="111"/>
      <c r="AD16" s="92"/>
      <c r="AE16" s="92"/>
      <c r="AF16" s="89"/>
      <c r="AG16" s="543"/>
      <c r="AH16" s="476">
        <f>SUM(H16:AG16)</f>
        <v>124</v>
      </c>
      <c r="AI16" s="65">
        <f t="shared" si="3"/>
        <v>90</v>
      </c>
      <c r="AJ16" s="66" t="str">
        <f t="shared" si="4"/>
        <v/>
      </c>
      <c r="AK16" s="66" t="str">
        <f t="shared" si="5"/>
        <v/>
      </c>
      <c r="AL16" s="66" t="str">
        <f t="shared" si="6"/>
        <v/>
      </c>
      <c r="AM16" s="67"/>
      <c r="AN16" s="68">
        <f t="shared" si="7"/>
        <v>90</v>
      </c>
      <c r="AO16" s="68" t="str">
        <f t="shared" si="8"/>
        <v>AC Erstein</v>
      </c>
      <c r="AP16" s="68">
        <f t="shared" si="9"/>
        <v>90</v>
      </c>
      <c r="AQ16" s="69"/>
    </row>
    <row r="17" spans="1:43" s="5" customFormat="1" ht="18" customHeight="1" x14ac:dyDescent="0.25">
      <c r="A17" s="457">
        <f t="shared" si="0"/>
        <v>11</v>
      </c>
      <c r="B17" s="451" t="str">
        <f t="shared" si="1"/>
        <v/>
      </c>
      <c r="C17" s="446">
        <f t="shared" si="2"/>
        <v>12</v>
      </c>
      <c r="D17" s="94" t="s">
        <v>237</v>
      </c>
      <c r="E17" s="95" t="s">
        <v>238</v>
      </c>
      <c r="F17" s="95" t="s">
        <v>239</v>
      </c>
      <c r="G17" s="96" t="s">
        <v>194</v>
      </c>
      <c r="H17" s="107"/>
      <c r="I17" s="108">
        <v>19</v>
      </c>
      <c r="J17" s="99"/>
      <c r="K17" s="100">
        <v>28</v>
      </c>
      <c r="L17" s="100"/>
      <c r="M17" s="99">
        <v>30</v>
      </c>
      <c r="N17" s="99">
        <v>35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2"/>
      <c r="Z17" s="103"/>
      <c r="AA17" s="104"/>
      <c r="AB17" s="138"/>
      <c r="AC17" s="139"/>
      <c r="AD17" s="138"/>
      <c r="AE17" s="138"/>
      <c r="AF17" s="545"/>
      <c r="AG17" s="541"/>
      <c r="AH17" s="476">
        <f>SUM(H17:AG17)</f>
        <v>112</v>
      </c>
      <c r="AI17" s="65">
        <f t="shared" si="3"/>
        <v>89</v>
      </c>
      <c r="AJ17" s="66" t="str">
        <f t="shared" si="4"/>
        <v/>
      </c>
      <c r="AK17" s="66" t="str">
        <f t="shared" si="5"/>
        <v/>
      </c>
      <c r="AL17" s="66" t="str">
        <f t="shared" si="6"/>
        <v/>
      </c>
      <c r="AM17" s="67"/>
      <c r="AN17" s="68">
        <f t="shared" si="7"/>
        <v>89</v>
      </c>
      <c r="AO17" s="68" t="str">
        <f t="shared" si="8"/>
        <v>AS Bike</v>
      </c>
      <c r="AP17" s="68">
        <f t="shared" si="9"/>
        <v>89</v>
      </c>
      <c r="AQ17" s="69"/>
    </row>
    <row r="18" spans="1:43" s="5" customFormat="1" ht="18" customHeight="1" x14ac:dyDescent="0.25">
      <c r="A18" s="457">
        <f t="shared" si="0"/>
        <v>12</v>
      </c>
      <c r="B18" s="451" t="str">
        <f t="shared" si="1"/>
        <v/>
      </c>
      <c r="C18" s="446">
        <f t="shared" si="2"/>
        <v>13</v>
      </c>
      <c r="D18" s="94" t="s">
        <v>373</v>
      </c>
      <c r="E18" s="95" t="s">
        <v>374</v>
      </c>
      <c r="F18" s="95" t="s">
        <v>123</v>
      </c>
      <c r="G18" s="96" t="s">
        <v>194</v>
      </c>
      <c r="H18" s="97"/>
      <c r="I18" s="98"/>
      <c r="J18" s="99"/>
      <c r="K18" s="100"/>
      <c r="L18" s="100"/>
      <c r="M18" s="99">
        <v>15</v>
      </c>
      <c r="N18" s="99">
        <v>32</v>
      </c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2">
        <v>64</v>
      </c>
      <c r="Z18" s="103"/>
      <c r="AA18" s="104"/>
      <c r="AB18" s="105"/>
      <c r="AC18" s="106"/>
      <c r="AD18" s="105"/>
      <c r="AE18" s="105"/>
      <c r="AF18" s="104"/>
      <c r="AG18" s="541"/>
      <c r="AH18" s="476">
        <f>SUM(H18:AG18)</f>
        <v>111</v>
      </c>
      <c r="AI18" s="65">
        <f t="shared" si="3"/>
        <v>88</v>
      </c>
      <c r="AJ18" s="66" t="str">
        <f t="shared" si="4"/>
        <v/>
      </c>
      <c r="AK18" s="66" t="str">
        <f t="shared" si="5"/>
        <v/>
      </c>
      <c r="AL18" s="66" t="str">
        <f t="shared" si="6"/>
        <v/>
      </c>
      <c r="AM18" s="67"/>
      <c r="AN18" s="68">
        <f t="shared" si="7"/>
        <v>88</v>
      </c>
      <c r="AO18" s="68" t="str">
        <f t="shared" si="8"/>
        <v>MJC Buhl</v>
      </c>
      <c r="AP18" s="68">
        <f t="shared" si="9"/>
        <v>88</v>
      </c>
      <c r="AQ18" s="69"/>
    </row>
    <row r="19" spans="1:43" s="5" customFormat="1" ht="18" customHeight="1" x14ac:dyDescent="0.25">
      <c r="A19" s="457">
        <f t="shared" si="0"/>
        <v>13</v>
      </c>
      <c r="B19" s="451" t="str">
        <f t="shared" si="1"/>
        <v/>
      </c>
      <c r="C19" s="446">
        <f t="shared" si="2"/>
        <v>14</v>
      </c>
      <c r="D19" s="94" t="s">
        <v>222</v>
      </c>
      <c r="E19" s="95" t="s">
        <v>223</v>
      </c>
      <c r="F19" s="95" t="s">
        <v>155</v>
      </c>
      <c r="G19" s="96" t="s">
        <v>194</v>
      </c>
      <c r="H19" s="107">
        <v>25</v>
      </c>
      <c r="I19" s="98">
        <v>21</v>
      </c>
      <c r="J19" s="100"/>
      <c r="K19" s="99"/>
      <c r="L19" s="100"/>
      <c r="M19" s="99"/>
      <c r="N19" s="99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2">
        <v>52</v>
      </c>
      <c r="Z19" s="103"/>
      <c r="AA19" s="104"/>
      <c r="AB19" s="105"/>
      <c r="AC19" s="106"/>
      <c r="AD19" s="105"/>
      <c r="AE19" s="105"/>
      <c r="AF19" s="104"/>
      <c r="AG19" s="541"/>
      <c r="AH19" s="476">
        <f>SUM(H19:AG19)</f>
        <v>98</v>
      </c>
      <c r="AI19" s="65">
        <f t="shared" si="3"/>
        <v>87</v>
      </c>
      <c r="AJ19" s="66" t="str">
        <f t="shared" si="4"/>
        <v/>
      </c>
      <c r="AK19" s="66" t="str">
        <f t="shared" si="5"/>
        <v/>
      </c>
      <c r="AL19" s="66" t="str">
        <f t="shared" si="6"/>
        <v/>
      </c>
      <c r="AM19" s="67"/>
      <c r="AN19" s="68">
        <f t="shared" si="7"/>
        <v>87</v>
      </c>
      <c r="AO19" s="68" t="str">
        <f t="shared" si="8"/>
        <v>VC Sundgovia Altkirch</v>
      </c>
      <c r="AP19" s="68">
        <f t="shared" si="9"/>
        <v>87</v>
      </c>
      <c r="AQ19" s="69"/>
    </row>
    <row r="20" spans="1:43" s="5" customFormat="1" ht="18" customHeight="1" x14ac:dyDescent="0.25">
      <c r="A20" s="457">
        <f t="shared" si="0"/>
        <v>14</v>
      </c>
      <c r="B20" s="451" t="str">
        <f t="shared" si="1"/>
        <v/>
      </c>
      <c r="C20" s="446">
        <f t="shared" si="2"/>
        <v>15</v>
      </c>
      <c r="D20" s="94" t="s">
        <v>215</v>
      </c>
      <c r="E20" s="95" t="s">
        <v>216</v>
      </c>
      <c r="F20" s="95" t="s">
        <v>163</v>
      </c>
      <c r="G20" s="96" t="s">
        <v>194</v>
      </c>
      <c r="H20" s="97">
        <v>18</v>
      </c>
      <c r="I20" s="108"/>
      <c r="J20" s="100">
        <v>13</v>
      </c>
      <c r="K20" s="99"/>
      <c r="L20" s="100"/>
      <c r="M20" s="100">
        <v>10</v>
      </c>
      <c r="N20" s="100"/>
      <c r="O20" s="100">
        <v>15</v>
      </c>
      <c r="P20" s="100"/>
      <c r="Q20" s="100"/>
      <c r="R20" s="100"/>
      <c r="S20" s="100"/>
      <c r="T20" s="100"/>
      <c r="U20" s="100"/>
      <c r="V20" s="100"/>
      <c r="W20" s="100"/>
      <c r="X20" s="100"/>
      <c r="Y20" s="102"/>
      <c r="Z20" s="103">
        <v>36</v>
      </c>
      <c r="AA20" s="104"/>
      <c r="AB20" s="138"/>
      <c r="AC20" s="139"/>
      <c r="AD20" s="138"/>
      <c r="AE20" s="138"/>
      <c r="AF20" s="545"/>
      <c r="AG20" s="541"/>
      <c r="AH20" s="476">
        <f>SUM(H20:AG20)</f>
        <v>92</v>
      </c>
      <c r="AI20" s="65">
        <f t="shared" si="3"/>
        <v>86</v>
      </c>
      <c r="AJ20" s="66" t="str">
        <f t="shared" si="4"/>
        <v/>
      </c>
      <c r="AK20" s="66" t="str">
        <f t="shared" si="5"/>
        <v/>
      </c>
      <c r="AL20" s="66" t="str">
        <f t="shared" si="6"/>
        <v/>
      </c>
      <c r="AM20" s="67"/>
      <c r="AN20" s="68">
        <f t="shared" si="7"/>
        <v>86</v>
      </c>
      <c r="AO20" s="68" t="str">
        <f t="shared" si="8"/>
        <v>UC 1920 Vendenheim</v>
      </c>
      <c r="AP20" s="68">
        <f t="shared" si="9"/>
        <v>86</v>
      </c>
      <c r="AQ20" s="69"/>
    </row>
    <row r="21" spans="1:43" s="5" customFormat="1" ht="18" customHeight="1" x14ac:dyDescent="0.25">
      <c r="A21" s="457">
        <f t="shared" ref="A21:A43" si="10">IFERROR(RANK(AN21,$AN$6:$AN$58,0),"")</f>
        <v>15</v>
      </c>
      <c r="B21" s="451" t="str">
        <f t="shared" ref="B21:B43" si="11">IFERROR(RANK(AJ21,$AJ$6:$AJ$58,0),"")</f>
        <v/>
      </c>
      <c r="C21" s="446">
        <f t="shared" ref="C21:C41" si="12">RANK(AH21,$AH$6:$AH$43,0)</f>
        <v>16</v>
      </c>
      <c r="D21" s="94" t="s">
        <v>206</v>
      </c>
      <c r="E21" s="95" t="s">
        <v>207</v>
      </c>
      <c r="F21" s="95" t="s">
        <v>155</v>
      </c>
      <c r="G21" s="96" t="s">
        <v>194</v>
      </c>
      <c r="H21" s="97">
        <v>22</v>
      </c>
      <c r="I21" s="84">
        <v>3</v>
      </c>
      <c r="J21" s="86"/>
      <c r="K21" s="85">
        <v>19</v>
      </c>
      <c r="L21" s="86"/>
      <c r="M21" s="85">
        <v>13</v>
      </c>
      <c r="N21" s="85">
        <v>28</v>
      </c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7"/>
      <c r="Z21" s="88"/>
      <c r="AA21" s="89"/>
      <c r="AB21" s="90"/>
      <c r="AC21" s="91"/>
      <c r="AD21" s="90"/>
      <c r="AE21" s="90"/>
      <c r="AF21" s="542"/>
      <c r="AG21" s="543"/>
      <c r="AH21" s="476">
        <f>SUM(H21:AG21)</f>
        <v>85</v>
      </c>
      <c r="AI21" s="65">
        <f t="shared" si="3"/>
        <v>85</v>
      </c>
      <c r="AJ21" s="66" t="str">
        <f t="shared" si="4"/>
        <v/>
      </c>
      <c r="AK21" s="66" t="str">
        <f t="shared" si="5"/>
        <v/>
      </c>
      <c r="AL21" s="66" t="str">
        <f t="shared" si="6"/>
        <v/>
      </c>
      <c r="AM21" s="67"/>
      <c r="AN21" s="68">
        <f t="shared" si="7"/>
        <v>85</v>
      </c>
      <c r="AO21" s="68" t="str">
        <f t="shared" si="8"/>
        <v>VC Sundgovia Altkirch</v>
      </c>
      <c r="AP21" s="68">
        <f t="shared" si="9"/>
        <v>85</v>
      </c>
      <c r="AQ21" s="69"/>
    </row>
    <row r="22" spans="1:43" s="5" customFormat="1" ht="18" customHeight="1" x14ac:dyDescent="0.25">
      <c r="A22" s="457" t="str">
        <f t="shared" si="10"/>
        <v/>
      </c>
      <c r="B22" s="451">
        <f t="shared" si="11"/>
        <v>2</v>
      </c>
      <c r="C22" s="446">
        <f t="shared" si="12"/>
        <v>16</v>
      </c>
      <c r="D22" s="135" t="s">
        <v>208</v>
      </c>
      <c r="E22" s="136" t="s">
        <v>209</v>
      </c>
      <c r="F22" s="136" t="s">
        <v>163</v>
      </c>
      <c r="G22" s="264" t="s">
        <v>210</v>
      </c>
      <c r="H22" s="137">
        <v>21</v>
      </c>
      <c r="I22" s="122"/>
      <c r="J22" s="125">
        <v>15</v>
      </c>
      <c r="K22" s="124"/>
      <c r="L22" s="125"/>
      <c r="M22" s="125"/>
      <c r="N22" s="125">
        <v>26</v>
      </c>
      <c r="O22" s="124">
        <v>23</v>
      </c>
      <c r="P22" s="125"/>
      <c r="Q22" s="125"/>
      <c r="R22" s="125"/>
      <c r="S22" s="125"/>
      <c r="T22" s="125"/>
      <c r="U22" s="125"/>
      <c r="V22" s="125"/>
      <c r="W22" s="125"/>
      <c r="X22" s="125"/>
      <c r="Y22" s="146"/>
      <c r="Z22" s="147"/>
      <c r="AA22" s="125"/>
      <c r="AB22" s="539"/>
      <c r="AC22" s="540"/>
      <c r="AD22" s="539"/>
      <c r="AE22" s="539"/>
      <c r="AF22" s="124"/>
      <c r="AG22" s="544"/>
      <c r="AH22" s="476">
        <f>SUM(H22:AG22)</f>
        <v>85</v>
      </c>
      <c r="AI22" s="65">
        <f t="shared" si="3"/>
        <v>85</v>
      </c>
      <c r="AJ22" s="66">
        <f t="shared" si="4"/>
        <v>85</v>
      </c>
      <c r="AK22" s="66" t="str">
        <f t="shared" si="5"/>
        <v>UC 1920 Vendenheim</v>
      </c>
      <c r="AL22" s="66">
        <f t="shared" si="6"/>
        <v>85</v>
      </c>
      <c r="AM22" s="67"/>
      <c r="AN22" s="68" t="str">
        <f t="shared" si="7"/>
        <v/>
      </c>
      <c r="AO22" s="68" t="str">
        <f t="shared" si="8"/>
        <v/>
      </c>
      <c r="AP22" s="68" t="str">
        <f t="shared" si="9"/>
        <v/>
      </c>
      <c r="AQ22" s="69"/>
    </row>
    <row r="23" spans="1:43" s="5" customFormat="1" ht="18" customHeight="1" x14ac:dyDescent="0.25">
      <c r="A23" s="457">
        <f t="shared" si="10"/>
        <v>16</v>
      </c>
      <c r="B23" s="451" t="str">
        <f t="shared" si="11"/>
        <v/>
      </c>
      <c r="C23" s="446">
        <f t="shared" si="12"/>
        <v>18</v>
      </c>
      <c r="D23" s="94" t="s">
        <v>314</v>
      </c>
      <c r="E23" s="95" t="s">
        <v>315</v>
      </c>
      <c r="F23" s="95" t="s">
        <v>157</v>
      </c>
      <c r="G23" s="96" t="s">
        <v>194</v>
      </c>
      <c r="H23" s="97"/>
      <c r="I23" s="98">
        <v>22</v>
      </c>
      <c r="J23" s="99"/>
      <c r="K23" s="99"/>
      <c r="L23" s="100">
        <v>26</v>
      </c>
      <c r="M23" s="99"/>
      <c r="N23" s="99"/>
      <c r="O23" s="100">
        <v>30</v>
      </c>
      <c r="P23" s="100"/>
      <c r="Q23" s="100"/>
      <c r="R23" s="100"/>
      <c r="S23" s="100"/>
      <c r="T23" s="100"/>
      <c r="U23" s="100"/>
      <c r="V23" s="100"/>
      <c r="W23" s="100"/>
      <c r="X23" s="100"/>
      <c r="Y23" s="102"/>
      <c r="Z23" s="103"/>
      <c r="AA23" s="104"/>
      <c r="AB23" s="105"/>
      <c r="AC23" s="106"/>
      <c r="AD23" s="105"/>
      <c r="AE23" s="105"/>
      <c r="AF23" s="104"/>
      <c r="AG23" s="541"/>
      <c r="AH23" s="476">
        <f>SUM(H23:AG23)</f>
        <v>78</v>
      </c>
      <c r="AI23" s="65">
        <f t="shared" si="3"/>
        <v>83</v>
      </c>
      <c r="AJ23" s="66" t="str">
        <f t="shared" si="4"/>
        <v/>
      </c>
      <c r="AK23" s="66" t="str">
        <f t="shared" si="5"/>
        <v/>
      </c>
      <c r="AL23" s="66" t="str">
        <f t="shared" si="6"/>
        <v/>
      </c>
      <c r="AM23" s="67"/>
      <c r="AN23" s="68">
        <f t="shared" si="7"/>
        <v>83</v>
      </c>
      <c r="AO23" s="68" t="str">
        <f t="shared" si="8"/>
        <v>VC Nord Alsace</v>
      </c>
      <c r="AP23" s="68">
        <f t="shared" si="9"/>
        <v>83</v>
      </c>
      <c r="AQ23" s="69"/>
    </row>
    <row r="24" spans="1:43" s="5" customFormat="1" ht="18" customHeight="1" x14ac:dyDescent="0.25">
      <c r="A24" s="457">
        <f t="shared" si="10"/>
        <v>17</v>
      </c>
      <c r="B24" s="451" t="str">
        <f t="shared" si="11"/>
        <v/>
      </c>
      <c r="C24" s="446">
        <f t="shared" si="12"/>
        <v>19</v>
      </c>
      <c r="D24" s="94" t="s">
        <v>415</v>
      </c>
      <c r="E24" s="95" t="s">
        <v>416</v>
      </c>
      <c r="F24" s="95" t="s">
        <v>149</v>
      </c>
      <c r="G24" s="96" t="s">
        <v>194</v>
      </c>
      <c r="H24" s="107"/>
      <c r="I24" s="108"/>
      <c r="J24" s="101"/>
      <c r="K24" s="99"/>
      <c r="L24" s="100"/>
      <c r="M24" s="100">
        <v>21</v>
      </c>
      <c r="N24" s="100"/>
      <c r="O24" s="99"/>
      <c r="P24" s="100"/>
      <c r="Q24" s="100"/>
      <c r="R24" s="100"/>
      <c r="S24" s="100"/>
      <c r="T24" s="100"/>
      <c r="U24" s="100"/>
      <c r="V24" s="100"/>
      <c r="W24" s="100"/>
      <c r="X24" s="100"/>
      <c r="Y24" s="102"/>
      <c r="Z24" s="103">
        <v>48</v>
      </c>
      <c r="AA24" s="104"/>
      <c r="AB24" s="105"/>
      <c r="AC24" s="106"/>
      <c r="AD24" s="105"/>
      <c r="AE24" s="105"/>
      <c r="AF24" s="104"/>
      <c r="AG24" s="541"/>
      <c r="AH24" s="476">
        <f>SUM(H24:AG24)</f>
        <v>69</v>
      </c>
      <c r="AI24" s="65">
        <f t="shared" si="3"/>
        <v>82</v>
      </c>
      <c r="AJ24" s="66" t="str">
        <f t="shared" si="4"/>
        <v/>
      </c>
      <c r="AK24" s="66" t="str">
        <f t="shared" si="5"/>
        <v/>
      </c>
      <c r="AL24" s="66" t="str">
        <f t="shared" si="6"/>
        <v/>
      </c>
      <c r="AM24" s="67"/>
      <c r="AN24" s="68">
        <f t="shared" si="7"/>
        <v>82</v>
      </c>
      <c r="AO24" s="68" t="str">
        <f t="shared" si="8"/>
        <v>AS La Steigeoise</v>
      </c>
      <c r="AP24" s="68">
        <f t="shared" si="9"/>
        <v>82</v>
      </c>
      <c r="AQ24" s="69"/>
    </row>
    <row r="25" spans="1:43" s="5" customFormat="1" ht="18" customHeight="1" x14ac:dyDescent="0.25">
      <c r="A25" s="457" t="str">
        <f t="shared" si="10"/>
        <v/>
      </c>
      <c r="B25" s="451">
        <f t="shared" si="11"/>
        <v>3</v>
      </c>
      <c r="C25" s="446">
        <f t="shared" si="12"/>
        <v>20</v>
      </c>
      <c r="D25" s="135" t="s">
        <v>213</v>
      </c>
      <c r="E25" s="136" t="s">
        <v>214</v>
      </c>
      <c r="F25" s="136" t="s">
        <v>149</v>
      </c>
      <c r="G25" s="82" t="s">
        <v>210</v>
      </c>
      <c r="H25" s="137">
        <v>19</v>
      </c>
      <c r="I25" s="98">
        <v>1</v>
      </c>
      <c r="J25" s="100"/>
      <c r="K25" s="100"/>
      <c r="L25" s="100"/>
      <c r="M25" s="100"/>
      <c r="N25" s="100"/>
      <c r="O25" s="100">
        <v>16</v>
      </c>
      <c r="P25" s="100"/>
      <c r="Q25" s="100"/>
      <c r="R25" s="100"/>
      <c r="S25" s="100"/>
      <c r="T25" s="100"/>
      <c r="U25" s="100"/>
      <c r="V25" s="100"/>
      <c r="W25" s="100"/>
      <c r="X25" s="100"/>
      <c r="Y25" s="102"/>
      <c r="Z25" s="103">
        <v>32</v>
      </c>
      <c r="AA25" s="104"/>
      <c r="AB25" s="105"/>
      <c r="AC25" s="106"/>
      <c r="AD25" s="105"/>
      <c r="AE25" s="105"/>
      <c r="AF25" s="104"/>
      <c r="AG25" s="541"/>
      <c r="AH25" s="476">
        <f>SUM(H25:AG25)</f>
        <v>68</v>
      </c>
      <c r="AI25" s="65">
        <f t="shared" si="3"/>
        <v>81</v>
      </c>
      <c r="AJ25" s="66">
        <f t="shared" si="4"/>
        <v>81</v>
      </c>
      <c r="AK25" s="66" t="str">
        <f t="shared" si="5"/>
        <v>AS La Steigeoise</v>
      </c>
      <c r="AL25" s="66">
        <f t="shared" si="6"/>
        <v>81</v>
      </c>
      <c r="AM25" s="67"/>
      <c r="AN25" s="68" t="str">
        <f t="shared" si="7"/>
        <v/>
      </c>
      <c r="AO25" s="68" t="str">
        <f t="shared" si="8"/>
        <v/>
      </c>
      <c r="AP25" s="68" t="str">
        <f t="shared" si="9"/>
        <v/>
      </c>
      <c r="AQ25" s="69"/>
    </row>
    <row r="26" spans="1:43" s="5" customFormat="1" ht="18" customHeight="1" x14ac:dyDescent="0.25">
      <c r="A26" s="457">
        <f t="shared" si="10"/>
        <v>18</v>
      </c>
      <c r="B26" s="451" t="str">
        <f t="shared" si="11"/>
        <v/>
      </c>
      <c r="C26" s="448">
        <f t="shared" si="12"/>
        <v>21</v>
      </c>
      <c r="D26" s="94" t="s">
        <v>417</v>
      </c>
      <c r="E26" s="95" t="s">
        <v>371</v>
      </c>
      <c r="F26" s="144" t="s">
        <v>163</v>
      </c>
      <c r="G26" s="96" t="s">
        <v>194</v>
      </c>
      <c r="H26" s="107"/>
      <c r="I26" s="108"/>
      <c r="J26" s="100"/>
      <c r="K26" s="100"/>
      <c r="L26" s="100"/>
      <c r="M26" s="100"/>
      <c r="N26" s="100"/>
      <c r="O26" s="100">
        <v>21</v>
      </c>
      <c r="P26" s="100"/>
      <c r="Q26" s="100"/>
      <c r="R26" s="100"/>
      <c r="S26" s="100"/>
      <c r="T26" s="100"/>
      <c r="U26" s="100"/>
      <c r="V26" s="100"/>
      <c r="W26" s="100"/>
      <c r="X26" s="100"/>
      <c r="Y26" s="102"/>
      <c r="Z26" s="103">
        <v>46</v>
      </c>
      <c r="AA26" s="104"/>
      <c r="AB26" s="105"/>
      <c r="AC26" s="106"/>
      <c r="AD26" s="105"/>
      <c r="AE26" s="105"/>
      <c r="AF26" s="104"/>
      <c r="AG26" s="541"/>
      <c r="AH26" s="476">
        <f>SUM(H26:AG26)</f>
        <v>67</v>
      </c>
      <c r="AI26" s="65">
        <f t="shared" si="3"/>
        <v>80</v>
      </c>
      <c r="AJ26" s="66" t="str">
        <f t="shared" si="4"/>
        <v/>
      </c>
      <c r="AK26" s="66" t="str">
        <f t="shared" si="5"/>
        <v/>
      </c>
      <c r="AL26" s="66" t="str">
        <f t="shared" si="6"/>
        <v/>
      </c>
      <c r="AM26" s="67"/>
      <c r="AN26" s="68">
        <f t="shared" si="7"/>
        <v>80</v>
      </c>
      <c r="AO26" s="68" t="str">
        <f t="shared" si="8"/>
        <v>UC 1920 Vendenheim</v>
      </c>
      <c r="AP26" s="68">
        <f t="shared" si="9"/>
        <v>80</v>
      </c>
      <c r="AQ26" s="69"/>
    </row>
    <row r="27" spans="1:43" s="5" customFormat="1" ht="18" customHeight="1" x14ac:dyDescent="0.25">
      <c r="A27" s="457" t="str">
        <f t="shared" si="10"/>
        <v/>
      </c>
      <c r="B27" s="451" t="str">
        <f t="shared" si="11"/>
        <v/>
      </c>
      <c r="C27" s="446">
        <f t="shared" si="12"/>
        <v>22</v>
      </c>
      <c r="D27" s="94" t="s">
        <v>322</v>
      </c>
      <c r="E27" s="95" t="s">
        <v>323</v>
      </c>
      <c r="F27" s="95" t="s">
        <v>123</v>
      </c>
      <c r="G27" s="96"/>
      <c r="H27" s="97"/>
      <c r="I27" s="98"/>
      <c r="J27" s="99"/>
      <c r="K27" s="100">
        <v>17</v>
      </c>
      <c r="L27" s="100"/>
      <c r="M27" s="100"/>
      <c r="N27" s="100"/>
      <c r="O27" s="99"/>
      <c r="P27" s="100"/>
      <c r="Q27" s="100"/>
      <c r="R27" s="100"/>
      <c r="S27" s="100"/>
      <c r="T27" s="100"/>
      <c r="U27" s="100"/>
      <c r="V27" s="100"/>
      <c r="W27" s="100"/>
      <c r="X27" s="100"/>
      <c r="Y27" s="102">
        <v>42</v>
      </c>
      <c r="Z27" s="103"/>
      <c r="AA27" s="104"/>
      <c r="AB27" s="105"/>
      <c r="AC27" s="106"/>
      <c r="AD27" s="105"/>
      <c r="AE27" s="105"/>
      <c r="AF27" s="104"/>
      <c r="AG27" s="541"/>
      <c r="AH27" s="476">
        <f>SUM(H27:AG27)</f>
        <v>59</v>
      </c>
      <c r="AI27" s="65">
        <f t="shared" si="3"/>
        <v>79</v>
      </c>
      <c r="AJ27" s="66" t="str">
        <f t="shared" si="4"/>
        <v/>
      </c>
      <c r="AK27" s="66" t="str">
        <f t="shared" si="5"/>
        <v/>
      </c>
      <c r="AL27" s="66" t="str">
        <f t="shared" si="6"/>
        <v/>
      </c>
      <c r="AM27" s="67"/>
      <c r="AN27" s="68" t="str">
        <f t="shared" si="7"/>
        <v/>
      </c>
      <c r="AO27" s="68" t="str">
        <f t="shared" si="8"/>
        <v/>
      </c>
      <c r="AP27" s="68" t="str">
        <f t="shared" si="9"/>
        <v/>
      </c>
      <c r="AQ27" s="69"/>
    </row>
    <row r="28" spans="1:43" s="5" customFormat="1" ht="18" customHeight="1" x14ac:dyDescent="0.25">
      <c r="A28" s="457">
        <f t="shared" si="10"/>
        <v>19</v>
      </c>
      <c r="B28" s="451" t="str">
        <f t="shared" si="11"/>
        <v/>
      </c>
      <c r="C28" s="446">
        <f t="shared" si="12"/>
        <v>23</v>
      </c>
      <c r="D28" s="94" t="s">
        <v>244</v>
      </c>
      <c r="E28" s="95" t="s">
        <v>245</v>
      </c>
      <c r="F28" s="95" t="s">
        <v>155</v>
      </c>
      <c r="G28" s="96" t="s">
        <v>194</v>
      </c>
      <c r="H28" s="97"/>
      <c r="I28" s="98">
        <v>1</v>
      </c>
      <c r="J28" s="99"/>
      <c r="K28" s="100">
        <v>18</v>
      </c>
      <c r="L28" s="100"/>
      <c r="M28" s="100">
        <v>12</v>
      </c>
      <c r="N28" s="100">
        <v>25</v>
      </c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2"/>
      <c r="Z28" s="103"/>
      <c r="AA28" s="104"/>
      <c r="AB28" s="105"/>
      <c r="AC28" s="106"/>
      <c r="AD28" s="105"/>
      <c r="AE28" s="105"/>
      <c r="AF28" s="104"/>
      <c r="AG28" s="541"/>
      <c r="AH28" s="476">
        <f>SUM(H28:AG28)</f>
        <v>56</v>
      </c>
      <c r="AI28" s="65">
        <f t="shared" si="3"/>
        <v>78</v>
      </c>
      <c r="AJ28" s="66" t="str">
        <f t="shared" si="4"/>
        <v/>
      </c>
      <c r="AK28" s="66" t="str">
        <f t="shared" si="5"/>
        <v/>
      </c>
      <c r="AL28" s="66" t="str">
        <f t="shared" si="6"/>
        <v/>
      </c>
      <c r="AM28" s="67"/>
      <c r="AN28" s="68">
        <f t="shared" si="7"/>
        <v>78</v>
      </c>
      <c r="AO28" s="68" t="str">
        <f t="shared" si="8"/>
        <v>VC Sundgovia Altkirch</v>
      </c>
      <c r="AP28" s="68">
        <f t="shared" si="9"/>
        <v>78</v>
      </c>
      <c r="AQ28" s="69"/>
    </row>
    <row r="29" spans="1:43" s="5" customFormat="1" ht="18" customHeight="1" x14ac:dyDescent="0.25">
      <c r="A29" s="457" t="str">
        <f t="shared" si="10"/>
        <v/>
      </c>
      <c r="B29" s="451">
        <f t="shared" si="11"/>
        <v>4</v>
      </c>
      <c r="C29" s="446">
        <f t="shared" si="12"/>
        <v>24</v>
      </c>
      <c r="D29" s="94" t="s">
        <v>375</v>
      </c>
      <c r="E29" s="95" t="s">
        <v>376</v>
      </c>
      <c r="F29" s="95" t="s">
        <v>170</v>
      </c>
      <c r="G29" s="96" t="s">
        <v>210</v>
      </c>
      <c r="H29" s="107"/>
      <c r="I29" s="108"/>
      <c r="J29" s="101"/>
      <c r="K29" s="100"/>
      <c r="L29" s="100"/>
      <c r="M29" s="100"/>
      <c r="N29" s="100"/>
      <c r="O29" s="101"/>
      <c r="P29" s="100"/>
      <c r="Q29" s="100"/>
      <c r="R29" s="100"/>
      <c r="S29" s="100"/>
      <c r="T29" s="100"/>
      <c r="U29" s="100"/>
      <c r="V29" s="100"/>
      <c r="W29" s="100"/>
      <c r="X29" s="100"/>
      <c r="Y29" s="102">
        <v>44</v>
      </c>
      <c r="Z29" s="103"/>
      <c r="AA29" s="104"/>
      <c r="AB29" s="138"/>
      <c r="AC29" s="139"/>
      <c r="AD29" s="138"/>
      <c r="AE29" s="138"/>
      <c r="AF29" s="545"/>
      <c r="AG29" s="541"/>
      <c r="AH29" s="476">
        <f>SUM(H29:AG29)</f>
        <v>44</v>
      </c>
      <c r="AI29" s="65">
        <f t="shared" si="3"/>
        <v>77</v>
      </c>
      <c r="AJ29" s="66">
        <f t="shared" si="4"/>
        <v>77</v>
      </c>
      <c r="AK29" s="66" t="str">
        <f t="shared" si="5"/>
        <v>S.S.O.L. Habsheim</v>
      </c>
      <c r="AL29" s="66">
        <f t="shared" si="6"/>
        <v>77</v>
      </c>
      <c r="AM29" s="67"/>
      <c r="AN29" s="68" t="str">
        <f t="shared" si="7"/>
        <v/>
      </c>
      <c r="AO29" s="68" t="str">
        <f t="shared" si="8"/>
        <v/>
      </c>
      <c r="AP29" s="68" t="str">
        <f t="shared" si="9"/>
        <v/>
      </c>
      <c r="AQ29" s="69"/>
    </row>
    <row r="30" spans="1:43" s="5" customFormat="1" ht="18" customHeight="1" x14ac:dyDescent="0.25">
      <c r="A30" s="457">
        <f t="shared" si="10"/>
        <v>20</v>
      </c>
      <c r="B30" s="451" t="str">
        <f t="shared" si="11"/>
        <v/>
      </c>
      <c r="C30" s="446">
        <f t="shared" si="12"/>
        <v>25</v>
      </c>
      <c r="D30" s="94" t="s">
        <v>217</v>
      </c>
      <c r="E30" s="95" t="s">
        <v>218</v>
      </c>
      <c r="F30" s="95" t="s">
        <v>221</v>
      </c>
      <c r="G30" s="96" t="s">
        <v>194</v>
      </c>
      <c r="H30" s="107">
        <v>17</v>
      </c>
      <c r="I30" s="113"/>
      <c r="J30" s="115"/>
      <c r="K30" s="115"/>
      <c r="L30" s="140"/>
      <c r="M30" s="115"/>
      <c r="N30" s="115">
        <v>24</v>
      </c>
      <c r="O30" s="115"/>
      <c r="P30" s="140"/>
      <c r="Q30" s="114"/>
      <c r="R30" s="114"/>
      <c r="S30" s="114"/>
      <c r="T30" s="114"/>
      <c r="U30" s="114"/>
      <c r="V30" s="114"/>
      <c r="W30" s="114"/>
      <c r="X30" s="114"/>
      <c r="Y30" s="116"/>
      <c r="Z30" s="117"/>
      <c r="AA30" s="118"/>
      <c r="AB30" s="119"/>
      <c r="AC30" s="120"/>
      <c r="AD30" s="119"/>
      <c r="AE30" s="119"/>
      <c r="AF30" s="547"/>
      <c r="AG30" s="546"/>
      <c r="AH30" s="476">
        <f>SUM(H30:AG30)</f>
        <v>41</v>
      </c>
      <c r="AI30" s="65">
        <f t="shared" si="3"/>
        <v>76</v>
      </c>
      <c r="AJ30" s="66" t="str">
        <f t="shared" si="4"/>
        <v/>
      </c>
      <c r="AK30" s="66" t="str">
        <f t="shared" si="5"/>
        <v/>
      </c>
      <c r="AL30" s="66" t="str">
        <f t="shared" si="6"/>
        <v/>
      </c>
      <c r="AM30" s="67"/>
      <c r="AN30" s="68">
        <f t="shared" si="7"/>
        <v>76</v>
      </c>
      <c r="AO30" s="68" t="str">
        <f t="shared" si="8"/>
        <v>Vélo Sprint Eguisheim</v>
      </c>
      <c r="AP30" s="68">
        <f t="shared" si="9"/>
        <v>76</v>
      </c>
      <c r="AQ30" s="69"/>
    </row>
    <row r="31" spans="1:43" s="5" customFormat="1" ht="18" customHeight="1" x14ac:dyDescent="0.25">
      <c r="A31" s="457">
        <f t="shared" si="10"/>
        <v>21</v>
      </c>
      <c r="B31" s="451" t="str">
        <f t="shared" si="11"/>
        <v/>
      </c>
      <c r="C31" s="446">
        <f t="shared" si="12"/>
        <v>26</v>
      </c>
      <c r="D31" s="94" t="s">
        <v>377</v>
      </c>
      <c r="E31" s="95" t="s">
        <v>315</v>
      </c>
      <c r="F31" s="95" t="s">
        <v>123</v>
      </c>
      <c r="G31" s="96" t="s">
        <v>194</v>
      </c>
      <c r="H31" s="97"/>
      <c r="I31" s="98"/>
      <c r="J31" s="99"/>
      <c r="K31" s="99"/>
      <c r="L31" s="100"/>
      <c r="M31" s="99"/>
      <c r="N31" s="99"/>
      <c r="O31" s="99"/>
      <c r="P31" s="100"/>
      <c r="Q31" s="100"/>
      <c r="R31" s="100"/>
      <c r="S31" s="100"/>
      <c r="T31" s="100"/>
      <c r="U31" s="100"/>
      <c r="V31" s="100"/>
      <c r="W31" s="100"/>
      <c r="X31" s="100"/>
      <c r="Y31" s="102">
        <v>40</v>
      </c>
      <c r="Z31" s="103"/>
      <c r="AA31" s="104"/>
      <c r="AB31" s="105"/>
      <c r="AC31" s="106"/>
      <c r="AD31" s="105"/>
      <c r="AE31" s="105"/>
      <c r="AF31" s="104"/>
      <c r="AG31" s="541"/>
      <c r="AH31" s="476">
        <f>SUM(H31:AG31)</f>
        <v>40</v>
      </c>
      <c r="AI31" s="65">
        <f t="shared" si="3"/>
        <v>75</v>
      </c>
      <c r="AJ31" s="66" t="str">
        <f t="shared" si="4"/>
        <v/>
      </c>
      <c r="AK31" s="66" t="str">
        <f t="shared" si="5"/>
        <v/>
      </c>
      <c r="AL31" s="66" t="str">
        <f t="shared" si="6"/>
        <v/>
      </c>
      <c r="AM31" s="67"/>
      <c r="AN31" s="68">
        <f t="shared" si="7"/>
        <v>75</v>
      </c>
      <c r="AO31" s="68" t="str">
        <f t="shared" si="8"/>
        <v>MJC Buhl</v>
      </c>
      <c r="AP31" s="68">
        <f t="shared" si="9"/>
        <v>75</v>
      </c>
      <c r="AQ31" s="69"/>
    </row>
    <row r="32" spans="1:43" s="5" customFormat="1" ht="18" customHeight="1" x14ac:dyDescent="0.25">
      <c r="A32" s="457">
        <f t="shared" si="10"/>
        <v>22</v>
      </c>
      <c r="B32" s="451" t="str">
        <f t="shared" si="11"/>
        <v/>
      </c>
      <c r="C32" s="446">
        <f t="shared" si="12"/>
        <v>27</v>
      </c>
      <c r="D32" s="94" t="s">
        <v>418</v>
      </c>
      <c r="E32" s="95" t="s">
        <v>419</v>
      </c>
      <c r="F32" s="95" t="s">
        <v>149</v>
      </c>
      <c r="G32" s="96" t="s">
        <v>194</v>
      </c>
      <c r="H32" s="97"/>
      <c r="I32" s="98"/>
      <c r="J32" s="101"/>
      <c r="K32" s="99"/>
      <c r="L32" s="100"/>
      <c r="M32" s="99"/>
      <c r="N32" s="99"/>
      <c r="O32" s="101"/>
      <c r="P32" s="100"/>
      <c r="Q32" s="100"/>
      <c r="R32" s="100"/>
      <c r="S32" s="100"/>
      <c r="T32" s="100"/>
      <c r="U32" s="100"/>
      <c r="V32" s="100"/>
      <c r="W32" s="100"/>
      <c r="X32" s="100"/>
      <c r="Y32" s="102"/>
      <c r="Z32" s="103">
        <v>34</v>
      </c>
      <c r="AA32" s="104"/>
      <c r="AB32" s="105"/>
      <c r="AC32" s="106"/>
      <c r="AD32" s="105"/>
      <c r="AE32" s="105"/>
      <c r="AF32" s="104"/>
      <c r="AG32" s="541"/>
      <c r="AH32" s="476">
        <f>SUM(H32:AG32)</f>
        <v>34</v>
      </c>
      <c r="AI32" s="65">
        <f t="shared" si="3"/>
        <v>74</v>
      </c>
      <c r="AJ32" s="66" t="str">
        <f t="shared" si="4"/>
        <v/>
      </c>
      <c r="AK32" s="66" t="str">
        <f t="shared" si="5"/>
        <v/>
      </c>
      <c r="AL32" s="66" t="str">
        <f t="shared" si="6"/>
        <v/>
      </c>
      <c r="AM32" s="67"/>
      <c r="AN32" s="68">
        <f t="shared" si="7"/>
        <v>74</v>
      </c>
      <c r="AO32" s="68" t="str">
        <f t="shared" si="8"/>
        <v>AS La Steigeoise</v>
      </c>
      <c r="AP32" s="68">
        <f t="shared" si="9"/>
        <v>74</v>
      </c>
      <c r="AQ32" s="69"/>
    </row>
    <row r="33" spans="1:43" s="5" customFormat="1" ht="18" customHeight="1" x14ac:dyDescent="0.25">
      <c r="A33" s="457" t="str">
        <f t="shared" si="10"/>
        <v/>
      </c>
      <c r="B33" s="451">
        <f t="shared" si="11"/>
        <v>5</v>
      </c>
      <c r="C33" s="446">
        <f t="shared" si="12"/>
        <v>28</v>
      </c>
      <c r="D33" s="135" t="s">
        <v>219</v>
      </c>
      <c r="E33" s="136" t="s">
        <v>220</v>
      </c>
      <c r="F33" s="136" t="s">
        <v>155</v>
      </c>
      <c r="G33" s="141" t="s">
        <v>210</v>
      </c>
      <c r="H33" s="137">
        <v>16</v>
      </c>
      <c r="I33" s="108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2"/>
      <c r="Z33" s="103"/>
      <c r="AA33" s="104"/>
      <c r="AB33" s="105"/>
      <c r="AC33" s="106"/>
      <c r="AD33" s="105"/>
      <c r="AE33" s="105"/>
      <c r="AF33" s="104"/>
      <c r="AG33" s="541"/>
      <c r="AH33" s="476">
        <f>SUM(H33:AG33)</f>
        <v>16</v>
      </c>
      <c r="AI33" s="65">
        <f t="shared" si="3"/>
        <v>73</v>
      </c>
      <c r="AJ33" s="66">
        <f t="shared" si="4"/>
        <v>73</v>
      </c>
      <c r="AK33" s="66" t="str">
        <f t="shared" si="5"/>
        <v>VC Sundgovia Altkirch</v>
      </c>
      <c r="AL33" s="66">
        <f t="shared" si="6"/>
        <v>73</v>
      </c>
      <c r="AM33" s="67"/>
      <c r="AN33" s="68" t="str">
        <f t="shared" si="7"/>
        <v/>
      </c>
      <c r="AO33" s="68" t="str">
        <f t="shared" si="8"/>
        <v/>
      </c>
      <c r="AP33" s="68" t="str">
        <f t="shared" si="9"/>
        <v/>
      </c>
      <c r="AQ33" s="69"/>
    </row>
    <row r="34" spans="1:43" s="5" customFormat="1" ht="18" customHeight="1" x14ac:dyDescent="0.25">
      <c r="A34" s="457">
        <f t="shared" si="10"/>
        <v>23</v>
      </c>
      <c r="B34" s="451" t="str">
        <f t="shared" si="11"/>
        <v/>
      </c>
      <c r="C34" s="446">
        <f t="shared" si="12"/>
        <v>29</v>
      </c>
      <c r="D34" s="94" t="s">
        <v>240</v>
      </c>
      <c r="E34" s="95" t="s">
        <v>241</v>
      </c>
      <c r="F34" s="95" t="s">
        <v>150</v>
      </c>
      <c r="G34" s="96" t="s">
        <v>194</v>
      </c>
      <c r="H34" s="97"/>
      <c r="I34" s="98">
        <v>15</v>
      </c>
      <c r="J34" s="100"/>
      <c r="K34" s="99"/>
      <c r="L34" s="100"/>
      <c r="M34" s="99"/>
      <c r="N34" s="99"/>
      <c r="O34" s="99"/>
      <c r="P34" s="100"/>
      <c r="Q34" s="100"/>
      <c r="R34" s="100"/>
      <c r="S34" s="100"/>
      <c r="T34" s="100"/>
      <c r="U34" s="100"/>
      <c r="V34" s="100"/>
      <c r="W34" s="100"/>
      <c r="X34" s="100"/>
      <c r="Y34" s="102"/>
      <c r="Z34" s="103"/>
      <c r="AA34" s="104"/>
      <c r="AB34" s="105"/>
      <c r="AC34" s="106"/>
      <c r="AD34" s="105"/>
      <c r="AE34" s="105"/>
      <c r="AF34" s="104"/>
      <c r="AG34" s="541"/>
      <c r="AH34" s="476">
        <f>SUM(H34:AG34)</f>
        <v>15</v>
      </c>
      <c r="AI34" s="65">
        <f t="shared" si="3"/>
        <v>72</v>
      </c>
      <c r="AJ34" s="66" t="str">
        <f t="shared" si="4"/>
        <v/>
      </c>
      <c r="AK34" s="66" t="str">
        <f t="shared" si="5"/>
        <v/>
      </c>
      <c r="AL34" s="66" t="str">
        <f t="shared" si="6"/>
        <v/>
      </c>
      <c r="AM34" s="67"/>
      <c r="AN34" s="68">
        <f t="shared" si="7"/>
        <v>72</v>
      </c>
      <c r="AO34" s="68" t="str">
        <f t="shared" si="8"/>
        <v>Munster Bike Club</v>
      </c>
      <c r="AP34" s="68">
        <f t="shared" si="9"/>
        <v>72</v>
      </c>
      <c r="AQ34" s="69"/>
    </row>
    <row r="35" spans="1:43" s="5" customFormat="1" ht="18" customHeight="1" x14ac:dyDescent="0.25">
      <c r="A35" s="457">
        <f t="shared" si="10"/>
        <v>24</v>
      </c>
      <c r="B35" s="451" t="str">
        <f t="shared" si="11"/>
        <v/>
      </c>
      <c r="C35" s="446">
        <f t="shared" si="12"/>
        <v>30</v>
      </c>
      <c r="D35" s="94" t="s">
        <v>421</v>
      </c>
      <c r="E35" s="145" t="s">
        <v>422</v>
      </c>
      <c r="F35" s="95" t="s">
        <v>124</v>
      </c>
      <c r="G35" s="96" t="s">
        <v>194</v>
      </c>
      <c r="H35" s="107"/>
      <c r="I35" s="108"/>
      <c r="J35" s="100"/>
      <c r="K35" s="100"/>
      <c r="L35" s="100"/>
      <c r="M35" s="99">
        <v>14</v>
      </c>
      <c r="N35" s="99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2"/>
      <c r="Z35" s="103"/>
      <c r="AA35" s="104"/>
      <c r="AB35" s="105"/>
      <c r="AC35" s="106"/>
      <c r="AD35" s="105"/>
      <c r="AE35" s="105"/>
      <c r="AF35" s="104"/>
      <c r="AG35" s="541"/>
      <c r="AH35" s="476">
        <f>SUM(H35:AG35)</f>
        <v>14</v>
      </c>
      <c r="AI35" s="65">
        <f t="shared" si="3"/>
        <v>71</v>
      </c>
      <c r="AJ35" s="66" t="str">
        <f t="shared" si="4"/>
        <v/>
      </c>
      <c r="AK35" s="66" t="str">
        <f t="shared" si="5"/>
        <v/>
      </c>
      <c r="AL35" s="66" t="str">
        <f t="shared" si="6"/>
        <v/>
      </c>
      <c r="AM35" s="67"/>
      <c r="AN35" s="68">
        <f t="shared" si="7"/>
        <v>71</v>
      </c>
      <c r="AO35" s="68" t="str">
        <f t="shared" si="8"/>
        <v>AC Thann</v>
      </c>
      <c r="AP35" s="68">
        <f t="shared" si="9"/>
        <v>71</v>
      </c>
      <c r="AQ35" s="69"/>
    </row>
    <row r="36" spans="1:43" s="5" customFormat="1" ht="18" customHeight="1" x14ac:dyDescent="0.25">
      <c r="A36" s="457" t="str">
        <f t="shared" si="10"/>
        <v/>
      </c>
      <c r="B36" s="451" t="str">
        <f t="shared" si="11"/>
        <v/>
      </c>
      <c r="C36" s="446">
        <f t="shared" si="12"/>
        <v>31</v>
      </c>
      <c r="D36" s="94"/>
      <c r="E36" s="95"/>
      <c r="F36" s="95"/>
      <c r="G36" s="96"/>
      <c r="H36" s="107"/>
      <c r="I36" s="108"/>
      <c r="J36" s="100"/>
      <c r="K36" s="99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2"/>
      <c r="Z36" s="103"/>
      <c r="AA36" s="104"/>
      <c r="AB36" s="105"/>
      <c r="AC36" s="106"/>
      <c r="AD36" s="105"/>
      <c r="AE36" s="105"/>
      <c r="AF36" s="104"/>
      <c r="AG36" s="541"/>
      <c r="AH36" s="476">
        <f t="shared" ref="AH6:AH41" si="13">SUM(H36:AG36)</f>
        <v>0</v>
      </c>
      <c r="AI36" s="65">
        <f t="shared" si="3"/>
        <v>70</v>
      </c>
      <c r="AJ36" s="66" t="str">
        <f t="shared" si="4"/>
        <v/>
      </c>
      <c r="AK36" s="66" t="str">
        <f t="shared" si="5"/>
        <v/>
      </c>
      <c r="AL36" s="66" t="str">
        <f t="shared" si="6"/>
        <v/>
      </c>
      <c r="AM36" s="67"/>
      <c r="AN36" s="68" t="str">
        <f t="shared" si="7"/>
        <v/>
      </c>
      <c r="AO36" s="68" t="str">
        <f t="shared" si="8"/>
        <v/>
      </c>
      <c r="AP36" s="68" t="str">
        <f t="shared" si="9"/>
        <v/>
      </c>
      <c r="AQ36" s="69"/>
    </row>
    <row r="37" spans="1:43" s="5" customFormat="1" ht="18" customHeight="1" x14ac:dyDescent="0.25">
      <c r="A37" s="457" t="str">
        <f t="shared" si="10"/>
        <v/>
      </c>
      <c r="B37" s="451" t="str">
        <f t="shared" si="11"/>
        <v/>
      </c>
      <c r="C37" s="446">
        <f t="shared" si="12"/>
        <v>31</v>
      </c>
      <c r="D37" s="130"/>
      <c r="E37" s="131"/>
      <c r="F37" s="131"/>
      <c r="G37" s="132"/>
      <c r="H37" s="146"/>
      <c r="I37" s="147"/>
      <c r="J37" s="124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6"/>
      <c r="Z37" s="127"/>
      <c r="AA37" s="128"/>
      <c r="AB37" s="129"/>
      <c r="AC37" s="148"/>
      <c r="AD37" s="129"/>
      <c r="AE37" s="129"/>
      <c r="AF37" s="128"/>
      <c r="AG37" s="548"/>
      <c r="AH37" s="476">
        <f t="shared" si="13"/>
        <v>0</v>
      </c>
      <c r="AI37" s="65">
        <f t="shared" si="3"/>
        <v>70</v>
      </c>
      <c r="AJ37" s="66" t="str">
        <f t="shared" si="4"/>
        <v/>
      </c>
      <c r="AK37" s="66" t="str">
        <f t="shared" si="5"/>
        <v/>
      </c>
      <c r="AL37" s="66" t="str">
        <f t="shared" si="6"/>
        <v/>
      </c>
      <c r="AM37" s="67"/>
      <c r="AN37" s="68" t="str">
        <f t="shared" si="7"/>
        <v/>
      </c>
      <c r="AO37" s="68" t="str">
        <f t="shared" si="8"/>
        <v/>
      </c>
      <c r="AP37" s="68" t="str">
        <f t="shared" si="9"/>
        <v/>
      </c>
      <c r="AQ37" s="69"/>
    </row>
    <row r="38" spans="1:43" s="5" customFormat="1" ht="18" customHeight="1" x14ac:dyDescent="0.25">
      <c r="A38" s="457" t="str">
        <f t="shared" si="10"/>
        <v/>
      </c>
      <c r="B38" s="451" t="str">
        <f t="shared" si="11"/>
        <v/>
      </c>
      <c r="C38" s="446">
        <f t="shared" si="12"/>
        <v>31</v>
      </c>
      <c r="D38" s="130"/>
      <c r="E38" s="131"/>
      <c r="F38" s="131"/>
      <c r="G38" s="132"/>
      <c r="H38" s="133"/>
      <c r="I38" s="122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6"/>
      <c r="Z38" s="127"/>
      <c r="AA38" s="128"/>
      <c r="AB38" s="129"/>
      <c r="AC38" s="148"/>
      <c r="AD38" s="129"/>
      <c r="AE38" s="129"/>
      <c r="AF38" s="128"/>
      <c r="AG38" s="548"/>
      <c r="AH38" s="476">
        <f t="shared" si="13"/>
        <v>0</v>
      </c>
      <c r="AI38" s="65">
        <f t="shared" si="3"/>
        <v>70</v>
      </c>
      <c r="AJ38" s="66" t="str">
        <f t="shared" si="4"/>
        <v/>
      </c>
      <c r="AK38" s="66" t="str">
        <f t="shared" si="5"/>
        <v/>
      </c>
      <c r="AL38" s="66" t="str">
        <f t="shared" si="6"/>
        <v/>
      </c>
      <c r="AM38" s="67"/>
      <c r="AN38" s="68" t="str">
        <f t="shared" si="7"/>
        <v/>
      </c>
      <c r="AO38" s="68" t="str">
        <f t="shared" si="8"/>
        <v/>
      </c>
      <c r="AP38" s="68" t="str">
        <f t="shared" si="9"/>
        <v/>
      </c>
      <c r="AQ38" s="69"/>
    </row>
    <row r="39" spans="1:43" s="5" customFormat="1" ht="18" customHeight="1" x14ac:dyDescent="0.25">
      <c r="A39" s="457" t="str">
        <f t="shared" si="10"/>
        <v/>
      </c>
      <c r="B39" s="451" t="str">
        <f t="shared" si="11"/>
        <v/>
      </c>
      <c r="C39" s="446">
        <f t="shared" si="12"/>
        <v>31</v>
      </c>
      <c r="D39" s="94"/>
      <c r="E39" s="95"/>
      <c r="F39" s="95"/>
      <c r="G39" s="96"/>
      <c r="H39" s="107"/>
      <c r="I39" s="108"/>
      <c r="J39" s="99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2"/>
      <c r="Z39" s="103"/>
      <c r="AA39" s="104"/>
      <c r="AB39" s="105"/>
      <c r="AC39" s="106"/>
      <c r="AD39" s="105"/>
      <c r="AE39" s="105"/>
      <c r="AF39" s="104"/>
      <c r="AG39" s="541"/>
      <c r="AH39" s="476">
        <f t="shared" si="13"/>
        <v>0</v>
      </c>
      <c r="AI39" s="65">
        <f t="shared" si="3"/>
        <v>70</v>
      </c>
      <c r="AJ39" s="66" t="str">
        <f t="shared" si="4"/>
        <v/>
      </c>
      <c r="AK39" s="66" t="str">
        <f t="shared" si="5"/>
        <v/>
      </c>
      <c r="AL39" s="66" t="str">
        <f t="shared" si="6"/>
        <v/>
      </c>
      <c r="AM39" s="67"/>
      <c r="AN39" s="68" t="str">
        <f t="shared" si="7"/>
        <v/>
      </c>
      <c r="AO39" s="68" t="str">
        <f t="shared" si="8"/>
        <v/>
      </c>
      <c r="AP39" s="68" t="str">
        <f t="shared" si="9"/>
        <v/>
      </c>
      <c r="AQ39" s="69"/>
    </row>
    <row r="40" spans="1:43" s="5" customFormat="1" ht="18" customHeight="1" x14ac:dyDescent="0.25">
      <c r="A40" s="457" t="str">
        <f t="shared" si="10"/>
        <v/>
      </c>
      <c r="B40" s="451" t="str">
        <f t="shared" si="11"/>
        <v/>
      </c>
      <c r="C40" s="446">
        <f t="shared" si="12"/>
        <v>31</v>
      </c>
      <c r="D40" s="130"/>
      <c r="E40" s="131"/>
      <c r="F40" s="131"/>
      <c r="G40" s="132"/>
      <c r="H40" s="146"/>
      <c r="I40" s="147"/>
      <c r="J40" s="124"/>
      <c r="K40" s="123"/>
      <c r="L40" s="125"/>
      <c r="M40" s="124"/>
      <c r="N40" s="124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6"/>
      <c r="Z40" s="127"/>
      <c r="AA40" s="128"/>
      <c r="AB40" s="129"/>
      <c r="AC40" s="148"/>
      <c r="AD40" s="129"/>
      <c r="AE40" s="129"/>
      <c r="AF40" s="128"/>
      <c r="AG40" s="548"/>
      <c r="AH40" s="476">
        <f t="shared" si="13"/>
        <v>0</v>
      </c>
      <c r="AI40" s="65">
        <f t="shared" si="3"/>
        <v>70</v>
      </c>
      <c r="AJ40" s="66" t="str">
        <f t="shared" si="4"/>
        <v/>
      </c>
      <c r="AK40" s="66" t="str">
        <f t="shared" si="5"/>
        <v/>
      </c>
      <c r="AL40" s="66" t="str">
        <f t="shared" si="6"/>
        <v/>
      </c>
      <c r="AM40" s="67"/>
      <c r="AN40" s="68" t="str">
        <f t="shared" si="7"/>
        <v/>
      </c>
      <c r="AO40" s="68" t="str">
        <f t="shared" si="8"/>
        <v/>
      </c>
      <c r="AP40" s="68" t="str">
        <f t="shared" si="9"/>
        <v/>
      </c>
      <c r="AQ40" s="69"/>
    </row>
    <row r="41" spans="1:43" s="5" customFormat="1" ht="18" customHeight="1" x14ac:dyDescent="0.25">
      <c r="A41" s="457" t="str">
        <f t="shared" si="10"/>
        <v/>
      </c>
      <c r="B41" s="451" t="str">
        <f t="shared" si="11"/>
        <v/>
      </c>
      <c r="C41" s="446">
        <f t="shared" si="12"/>
        <v>31</v>
      </c>
      <c r="D41" s="94"/>
      <c r="E41" s="95"/>
      <c r="F41" s="112"/>
      <c r="G41" s="96"/>
      <c r="H41" s="107"/>
      <c r="I41" s="108"/>
      <c r="J41" s="99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2"/>
      <c r="Z41" s="103"/>
      <c r="AA41" s="104"/>
      <c r="AB41" s="105"/>
      <c r="AC41" s="106"/>
      <c r="AD41" s="105"/>
      <c r="AE41" s="105"/>
      <c r="AF41" s="104"/>
      <c r="AG41" s="541"/>
      <c r="AH41" s="476">
        <f t="shared" si="13"/>
        <v>0</v>
      </c>
      <c r="AI41" s="65">
        <f t="shared" si="3"/>
        <v>70</v>
      </c>
      <c r="AJ41" s="66" t="str">
        <f t="shared" si="4"/>
        <v/>
      </c>
      <c r="AK41" s="66" t="str">
        <f t="shared" si="5"/>
        <v/>
      </c>
      <c r="AL41" s="66" t="str">
        <f t="shared" si="6"/>
        <v/>
      </c>
      <c r="AM41" s="67"/>
      <c r="AN41" s="68" t="str">
        <f t="shared" si="7"/>
        <v/>
      </c>
      <c r="AO41" s="68" t="str">
        <f t="shared" si="8"/>
        <v/>
      </c>
      <c r="AP41" s="68" t="str">
        <f t="shared" si="9"/>
        <v/>
      </c>
      <c r="AQ41" s="69"/>
    </row>
    <row r="42" spans="1:43" s="5" customFormat="1" ht="18" customHeight="1" x14ac:dyDescent="0.25">
      <c r="A42" s="457" t="str">
        <f t="shared" si="10"/>
        <v/>
      </c>
      <c r="B42" s="451" t="str">
        <f t="shared" si="11"/>
        <v/>
      </c>
      <c r="C42" s="446">
        <f t="shared" ref="C42:C43" si="14">RANK(AH42,$AH$6:$AH$43,0)</f>
        <v>31</v>
      </c>
      <c r="D42" s="94"/>
      <c r="E42" s="95"/>
      <c r="F42" s="95"/>
      <c r="G42" s="96"/>
      <c r="H42" s="107"/>
      <c r="I42" s="108"/>
      <c r="J42" s="100"/>
      <c r="K42" s="100"/>
      <c r="L42" s="100"/>
      <c r="M42" s="99"/>
      <c r="N42" s="99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2"/>
      <c r="Z42" s="103"/>
      <c r="AA42" s="104"/>
      <c r="AB42" s="105"/>
      <c r="AC42" s="106"/>
      <c r="AD42" s="105"/>
      <c r="AE42" s="105"/>
      <c r="AF42" s="104"/>
      <c r="AG42" s="541"/>
      <c r="AH42" s="476">
        <f t="shared" ref="AH42:AH43" si="15">SUM(H42:AG42)</f>
        <v>0</v>
      </c>
      <c r="AI42" s="65">
        <f t="shared" si="3"/>
        <v>70</v>
      </c>
      <c r="AJ42" s="66" t="str">
        <f t="shared" si="4"/>
        <v/>
      </c>
      <c r="AK42" s="66" t="str">
        <f t="shared" si="5"/>
        <v/>
      </c>
      <c r="AL42" s="66" t="str">
        <f t="shared" si="6"/>
        <v/>
      </c>
      <c r="AM42" s="67"/>
      <c r="AN42" s="68" t="str">
        <f t="shared" si="7"/>
        <v/>
      </c>
      <c r="AO42" s="68" t="str">
        <f t="shared" si="8"/>
        <v/>
      </c>
      <c r="AP42" s="68" t="str">
        <f t="shared" si="9"/>
        <v/>
      </c>
      <c r="AQ42" s="69"/>
    </row>
    <row r="43" spans="1:43" s="5" customFormat="1" ht="18" customHeight="1" x14ac:dyDescent="0.25">
      <c r="A43" s="458" t="str">
        <f t="shared" si="10"/>
        <v/>
      </c>
      <c r="B43" s="455" t="str">
        <f t="shared" si="11"/>
        <v/>
      </c>
      <c r="C43" s="449">
        <f t="shared" si="14"/>
        <v>31</v>
      </c>
      <c r="D43" s="149"/>
      <c r="E43" s="150"/>
      <c r="F43" s="150"/>
      <c r="G43" s="151"/>
      <c r="H43" s="152"/>
      <c r="I43" s="153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5"/>
      <c r="Z43" s="156"/>
      <c r="AA43" s="157"/>
      <c r="AB43" s="158"/>
      <c r="AC43" s="159"/>
      <c r="AD43" s="158"/>
      <c r="AE43" s="158"/>
      <c r="AF43" s="157"/>
      <c r="AG43" s="549"/>
      <c r="AH43" s="477">
        <f t="shared" si="15"/>
        <v>0</v>
      </c>
      <c r="AI43" s="65">
        <f t="shared" si="3"/>
        <v>70</v>
      </c>
      <c r="AJ43" s="66" t="str">
        <f t="shared" si="4"/>
        <v/>
      </c>
      <c r="AK43" s="66" t="str">
        <f t="shared" si="5"/>
        <v/>
      </c>
      <c r="AL43" s="66" t="str">
        <f t="shared" si="6"/>
        <v/>
      </c>
      <c r="AM43" s="67"/>
      <c r="AN43" s="68" t="str">
        <f t="shared" si="7"/>
        <v/>
      </c>
      <c r="AO43" s="68" t="str">
        <f t="shared" si="8"/>
        <v/>
      </c>
      <c r="AP43" s="68" t="str">
        <f t="shared" si="9"/>
        <v/>
      </c>
      <c r="AQ43" s="69"/>
    </row>
    <row r="44" spans="1:43" x14ac:dyDescent="0.25">
      <c r="A44" s="79"/>
      <c r="B44" s="79"/>
      <c r="C44" s="78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62"/>
      <c r="AI44" s="78"/>
      <c r="AJ44" s="79"/>
      <c r="AK44" s="79"/>
      <c r="AL44" s="79"/>
      <c r="AM44" s="79"/>
      <c r="AN44" s="79"/>
      <c r="AO44" s="79"/>
      <c r="AP44" s="79"/>
      <c r="AQ44" s="79"/>
    </row>
    <row r="45" spans="1:43" x14ac:dyDescent="0.25">
      <c r="A45" s="79"/>
      <c r="B45" s="79"/>
      <c r="C45" s="79"/>
      <c r="AH45" s="63"/>
      <c r="AI45" s="79"/>
      <c r="AJ45" s="79"/>
      <c r="AK45" s="79"/>
      <c r="AL45" s="79"/>
      <c r="AM45" s="79"/>
      <c r="AN45" s="79"/>
      <c r="AO45" s="79"/>
      <c r="AP45" s="79"/>
      <c r="AQ45" s="79"/>
    </row>
    <row r="46" spans="1:43" x14ac:dyDescent="0.25">
      <c r="A46" s="79"/>
      <c r="B46" s="79"/>
      <c r="C46" s="79"/>
      <c r="AH46" s="63"/>
      <c r="AI46" s="79"/>
      <c r="AJ46" s="79"/>
      <c r="AK46" s="79"/>
      <c r="AL46" s="79"/>
      <c r="AM46" s="79"/>
      <c r="AN46" s="79"/>
      <c r="AO46" s="79"/>
      <c r="AP46" s="79"/>
      <c r="AQ46" s="79"/>
    </row>
    <row r="47" spans="1:43" x14ac:dyDescent="0.25">
      <c r="A47" s="79"/>
      <c r="B47" s="79"/>
      <c r="C47" s="79"/>
      <c r="AI47" s="79"/>
      <c r="AJ47" s="79"/>
      <c r="AK47" s="79"/>
      <c r="AL47" s="79"/>
      <c r="AM47" s="79"/>
      <c r="AN47" s="79"/>
      <c r="AO47" s="79"/>
      <c r="AP47" s="79"/>
      <c r="AQ47" s="79"/>
    </row>
    <row r="48" spans="1:43" x14ac:dyDescent="0.25">
      <c r="A48" s="79"/>
      <c r="B48" s="79"/>
      <c r="C48" s="79"/>
      <c r="AI48" s="79"/>
      <c r="AJ48" s="79"/>
      <c r="AK48" s="79"/>
      <c r="AL48" s="79"/>
      <c r="AM48" s="79"/>
      <c r="AN48" s="79"/>
      <c r="AO48" s="79"/>
      <c r="AP48" s="79"/>
      <c r="AQ48" s="79"/>
    </row>
    <row r="49" spans="1:43" x14ac:dyDescent="0.25">
      <c r="A49" s="79"/>
      <c r="B49" s="79"/>
      <c r="C49" s="79"/>
      <c r="AI49" s="79"/>
      <c r="AJ49" s="79"/>
      <c r="AK49" s="79"/>
      <c r="AL49" s="79"/>
      <c r="AM49" s="79"/>
      <c r="AN49" s="79"/>
      <c r="AO49" s="79"/>
      <c r="AP49" s="79"/>
      <c r="AQ49" s="79"/>
    </row>
    <row r="50" spans="1:43" x14ac:dyDescent="0.25">
      <c r="A50" s="79"/>
      <c r="B50" s="79"/>
      <c r="C50" s="79"/>
      <c r="AI50" s="79"/>
      <c r="AJ50" s="79"/>
      <c r="AK50" s="79"/>
      <c r="AL50" s="79"/>
      <c r="AM50" s="79"/>
      <c r="AN50" s="79"/>
      <c r="AO50" s="79"/>
      <c r="AP50" s="79"/>
      <c r="AQ50" s="79"/>
    </row>
    <row r="51" spans="1:43" x14ac:dyDescent="0.25">
      <c r="A51" s="79"/>
      <c r="B51" s="79"/>
      <c r="C51" s="79"/>
      <c r="AI51" s="79"/>
      <c r="AJ51" s="79"/>
      <c r="AK51" s="79"/>
      <c r="AL51" s="79"/>
      <c r="AM51" s="79"/>
      <c r="AN51" s="79"/>
      <c r="AO51" s="79"/>
      <c r="AP51" s="79"/>
      <c r="AQ51" s="79"/>
    </row>
    <row r="52" spans="1:43" x14ac:dyDescent="0.25">
      <c r="A52" s="79"/>
      <c r="B52" s="79"/>
      <c r="C52" s="79"/>
      <c r="AI52" s="79"/>
      <c r="AJ52" s="79"/>
      <c r="AK52" s="79"/>
      <c r="AL52" s="79"/>
      <c r="AM52" s="79"/>
      <c r="AN52" s="79"/>
      <c r="AO52" s="79"/>
      <c r="AP52" s="79"/>
      <c r="AQ52" s="79"/>
    </row>
    <row r="53" spans="1:43" x14ac:dyDescent="0.25">
      <c r="A53" s="79"/>
      <c r="B53" s="79"/>
      <c r="C53" s="79"/>
      <c r="AI53" s="79"/>
      <c r="AJ53" s="79"/>
      <c r="AK53" s="79"/>
      <c r="AL53" s="79"/>
      <c r="AM53" s="79"/>
      <c r="AN53" s="79"/>
      <c r="AO53" s="79"/>
      <c r="AP53" s="79"/>
      <c r="AQ53" s="79"/>
    </row>
    <row r="54" spans="1:43" x14ac:dyDescent="0.25">
      <c r="A54" s="79"/>
      <c r="B54" s="79"/>
      <c r="C54" s="79"/>
      <c r="AI54" s="79"/>
      <c r="AJ54" s="79"/>
      <c r="AK54" s="79"/>
      <c r="AL54" s="79"/>
      <c r="AM54" s="79"/>
      <c r="AN54" s="79"/>
      <c r="AO54" s="79"/>
      <c r="AP54" s="79"/>
      <c r="AQ54" s="79"/>
    </row>
    <row r="55" spans="1:43" x14ac:dyDescent="0.25">
      <c r="A55" s="79"/>
      <c r="B55" s="79"/>
      <c r="C55" s="79"/>
      <c r="AI55" s="79"/>
      <c r="AJ55" s="79"/>
      <c r="AK55" s="79"/>
      <c r="AL55" s="79"/>
      <c r="AM55" s="79"/>
      <c r="AN55" s="79"/>
      <c r="AO55" s="79"/>
      <c r="AP55" s="79"/>
      <c r="AQ55" s="79"/>
    </row>
    <row r="56" spans="1:43" x14ac:dyDescent="0.25">
      <c r="A56" s="79"/>
      <c r="B56" s="79"/>
      <c r="C56" s="79"/>
      <c r="AI56" s="79"/>
      <c r="AJ56" s="79"/>
      <c r="AK56" s="79"/>
      <c r="AL56" s="79"/>
      <c r="AM56" s="79"/>
      <c r="AN56" s="79"/>
      <c r="AO56" s="79"/>
      <c r="AP56" s="79"/>
      <c r="AQ56" s="79"/>
    </row>
    <row r="57" spans="1:43" x14ac:dyDescent="0.25">
      <c r="A57" s="79"/>
      <c r="B57" s="79"/>
      <c r="C57" s="79"/>
      <c r="AI57" s="79"/>
      <c r="AJ57" s="79"/>
      <c r="AK57" s="79"/>
      <c r="AL57" s="79"/>
      <c r="AM57" s="79"/>
      <c r="AN57" s="79"/>
      <c r="AO57" s="79"/>
      <c r="AP57" s="79"/>
      <c r="AQ57" s="79"/>
    </row>
    <row r="58" spans="1:43" x14ac:dyDescent="0.25">
      <c r="A58" s="79"/>
      <c r="B58" s="79"/>
      <c r="C58" s="79"/>
      <c r="AI58" s="79"/>
      <c r="AJ58" s="79"/>
      <c r="AK58" s="79"/>
      <c r="AL58" s="79"/>
      <c r="AM58" s="79"/>
      <c r="AN58" s="79"/>
      <c r="AO58" s="79"/>
      <c r="AP58" s="79"/>
      <c r="AQ58" s="79"/>
    </row>
    <row r="59" spans="1:43" x14ac:dyDescent="0.25">
      <c r="A59" s="79"/>
      <c r="B59" s="79"/>
      <c r="C59" s="79"/>
      <c r="AI59" s="79"/>
      <c r="AJ59" s="79"/>
      <c r="AK59" s="79"/>
      <c r="AL59" s="79"/>
      <c r="AM59" s="79"/>
      <c r="AN59" s="79"/>
      <c r="AO59" s="79"/>
      <c r="AP59" s="79"/>
      <c r="AQ59" s="79"/>
    </row>
    <row r="60" spans="1:43" x14ac:dyDescent="0.25">
      <c r="A60" s="79"/>
      <c r="B60" s="79"/>
      <c r="C60" s="79"/>
      <c r="AI60" s="79"/>
      <c r="AJ60" s="79"/>
      <c r="AK60" s="79"/>
      <c r="AL60" s="79"/>
      <c r="AM60" s="79"/>
      <c r="AN60" s="79"/>
      <c r="AO60" s="79"/>
      <c r="AP60" s="79"/>
      <c r="AQ60" s="79"/>
    </row>
    <row r="61" spans="1:43" x14ac:dyDescent="0.25">
      <c r="A61" s="79"/>
      <c r="B61" s="79"/>
      <c r="C61" s="79"/>
      <c r="AI61" s="79"/>
      <c r="AJ61" s="79"/>
      <c r="AK61" s="79"/>
      <c r="AL61" s="79"/>
      <c r="AM61" s="79"/>
      <c r="AN61" s="79"/>
      <c r="AO61" s="79"/>
      <c r="AP61" s="79"/>
      <c r="AQ61" s="79"/>
    </row>
    <row r="62" spans="1:43" x14ac:dyDescent="0.25">
      <c r="A62" s="79"/>
      <c r="B62" s="79"/>
      <c r="C62" s="79"/>
      <c r="AI62" s="79"/>
      <c r="AJ62" s="79"/>
      <c r="AK62" s="79"/>
      <c r="AL62" s="79"/>
      <c r="AM62" s="79"/>
      <c r="AN62" s="79"/>
      <c r="AO62" s="79"/>
      <c r="AP62" s="79"/>
      <c r="AQ62" s="79"/>
    </row>
    <row r="63" spans="1:43" x14ac:dyDescent="0.25">
      <c r="A63" s="79"/>
      <c r="B63" s="79"/>
      <c r="C63" s="79"/>
      <c r="AI63" s="79"/>
      <c r="AJ63" s="79"/>
      <c r="AK63" s="79"/>
      <c r="AL63" s="79"/>
      <c r="AM63" s="79"/>
      <c r="AN63" s="79"/>
      <c r="AO63" s="79"/>
      <c r="AP63" s="79"/>
      <c r="AQ63" s="79"/>
    </row>
    <row r="64" spans="1:43" x14ac:dyDescent="0.25">
      <c r="A64" s="79"/>
      <c r="B64" s="79"/>
      <c r="C64" s="79"/>
      <c r="AI64" s="79"/>
      <c r="AJ64" s="79"/>
      <c r="AK64" s="79"/>
      <c r="AL64" s="79"/>
      <c r="AM64" s="79"/>
      <c r="AN64" s="79"/>
      <c r="AO64" s="79"/>
      <c r="AP64" s="79"/>
      <c r="AQ64" s="79"/>
    </row>
    <row r="65" spans="1:43" x14ac:dyDescent="0.25">
      <c r="A65" s="79"/>
      <c r="B65" s="79"/>
      <c r="C65" s="79"/>
      <c r="AI65" s="79"/>
      <c r="AJ65" s="79"/>
      <c r="AK65" s="79"/>
      <c r="AL65" s="79"/>
      <c r="AM65" s="79"/>
      <c r="AN65" s="79"/>
      <c r="AO65" s="79"/>
      <c r="AP65" s="79"/>
      <c r="AQ65" s="79"/>
    </row>
    <row r="66" spans="1:43" x14ac:dyDescent="0.25">
      <c r="A66" s="79"/>
      <c r="B66" s="79"/>
      <c r="C66" s="79"/>
      <c r="AI66" s="79"/>
      <c r="AJ66" s="79"/>
      <c r="AK66" s="79"/>
      <c r="AL66" s="79"/>
      <c r="AM66" s="79"/>
      <c r="AN66" s="79"/>
      <c r="AO66" s="79"/>
      <c r="AP66" s="79"/>
      <c r="AQ66" s="79"/>
    </row>
    <row r="67" spans="1:43" x14ac:dyDescent="0.25">
      <c r="A67" s="79"/>
      <c r="B67" s="79"/>
      <c r="C67" s="79"/>
      <c r="AI67" s="79"/>
      <c r="AJ67" s="79"/>
      <c r="AK67" s="79"/>
      <c r="AL67" s="79"/>
      <c r="AM67" s="79"/>
      <c r="AN67" s="79"/>
      <c r="AO67" s="79"/>
      <c r="AP67" s="79"/>
      <c r="AQ67" s="79"/>
    </row>
  </sheetData>
  <sheetProtection formatCells="0" formatColumns="0" formatRows="0" insertColumns="0" insertRows="0" deleteColumns="0" deleteRows="0" selectLockedCells="1" sort="0" autoFilter="0"/>
  <sortState ref="D6:AH35">
    <sortCondition descending="1" ref="AH6:AH35"/>
  </sortState>
  <mergeCells count="9">
    <mergeCell ref="AN5:AP5"/>
    <mergeCell ref="AJ5:AL5"/>
    <mergeCell ref="AI3:AI5"/>
    <mergeCell ref="A1:AI2"/>
    <mergeCell ref="A3:G4"/>
    <mergeCell ref="AH3:AH5"/>
    <mergeCell ref="Y3:AB3"/>
    <mergeCell ref="AC3:AG3"/>
    <mergeCell ref="H3:X3"/>
  </mergeCells>
  <conditionalFormatting sqref="G5 G7:G65536">
    <cfRule type="cellIs" dxfId="23" priority="12" stopIfTrue="1" operator="equal">
      <formula>"D"</formula>
    </cfRule>
  </conditionalFormatting>
  <conditionalFormatting sqref="A6:B43">
    <cfRule type="cellIs" dxfId="22" priority="8" operator="equal">
      <formula>3</formula>
    </cfRule>
    <cfRule type="cellIs" dxfId="21" priority="9" operator="equal">
      <formula>2</formula>
    </cfRule>
    <cfRule type="cellIs" dxfId="20" priority="10" operator="equal">
      <formula>1</formula>
    </cfRule>
  </conditionalFormatting>
  <conditionalFormatting sqref="A6:B43">
    <cfRule type="cellIs" dxfId="19" priority="11" operator="equal">
      <formula>2</formula>
    </cfRule>
  </conditionalFormatting>
  <conditionalFormatting sqref="G6">
    <cfRule type="cellIs" dxfId="18" priority="7" stopIfTrue="1" operator="equal">
      <formula>"D"</formula>
    </cfRule>
  </conditionalFormatting>
  <conditionalFormatting sqref="A15:B15 A6:AH14 A16:AH43 D15:AH15">
    <cfRule type="expression" dxfId="17" priority="17">
      <formula>$AN6=MAX($AN$6:$AN$50)</formula>
    </cfRule>
  </conditionalFormatting>
  <conditionalFormatting sqref="A15:B15 A6:AH14 A16:AH43 D15:AH15">
    <cfRule type="expression" dxfId="16" priority="19">
      <formula>$AN6=LARGE($AN$6:$AN$50,3)</formula>
    </cfRule>
    <cfRule type="expression" dxfId="15" priority="20">
      <formula>$AN6=LARGE($AN$6:$AN$50,2)</formula>
    </cfRule>
  </conditionalFormatting>
  <conditionalFormatting sqref="A15:B15 A6:AH14 A16:AH43 D15:AH15">
    <cfRule type="expression" dxfId="14" priority="23">
      <formula>$AL6=MAX($AL$6:$AL$50)</formula>
    </cfRule>
    <cfRule type="expression" dxfId="13" priority="24">
      <formula>$AL6=LARGE($AL$6:$AL$50,3)</formula>
    </cfRule>
    <cfRule type="expression" dxfId="12" priority="25">
      <formula>$AL6=LARGE($AL$6:$AL$50,2)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topLeftCell="A2" zoomScaleNormal="100" workbookViewId="0">
      <selection activeCell="Q16" sqref="Q16"/>
    </sheetView>
  </sheetViews>
  <sheetFormatPr baseColWidth="10" defaultRowHeight="13.2" x14ac:dyDescent="0.25"/>
  <cols>
    <col min="2" max="2" width="11.44140625" bestFit="1" customWidth="1"/>
    <col min="3" max="3" width="27.33203125" bestFit="1" customWidth="1"/>
    <col min="4" max="7" width="6" bestFit="1" customWidth="1"/>
    <col min="8" max="8" width="5.88671875" bestFit="1" customWidth="1"/>
    <col min="9" max="9" width="6" bestFit="1" customWidth="1"/>
    <col min="10" max="10" width="5.77734375" bestFit="1" customWidth="1"/>
    <col min="11" max="11" width="4.88671875" bestFit="1" customWidth="1"/>
    <col min="12" max="12" width="5.6640625" bestFit="1" customWidth="1"/>
    <col min="13" max="13" width="9.44140625" bestFit="1" customWidth="1"/>
    <col min="14" max="14" width="11.77734375" bestFit="1" customWidth="1"/>
    <col min="16" max="16" width="5.77734375" bestFit="1" customWidth="1"/>
    <col min="17" max="18" width="5.44140625" bestFit="1" customWidth="1"/>
    <col min="19" max="19" width="5.77734375" bestFit="1" customWidth="1"/>
    <col min="20" max="20" width="5.44140625" bestFit="1" customWidth="1"/>
    <col min="21" max="21" width="5.77734375" bestFit="1" customWidth="1"/>
    <col min="22" max="22" width="5.44140625" bestFit="1" customWidth="1"/>
    <col min="23" max="23" width="4.6640625" bestFit="1" customWidth="1"/>
    <col min="24" max="24" width="5.44140625" bestFit="1" customWidth="1"/>
    <col min="25" max="25" width="9.21875" bestFit="1" customWidth="1"/>
  </cols>
  <sheetData>
    <row r="1" spans="1:17" ht="34.950000000000003" customHeight="1" x14ac:dyDescent="0.25"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</row>
    <row r="3" spans="1:17" ht="30" customHeight="1" x14ac:dyDescent="0.25">
      <c r="B3" s="764" t="s">
        <v>236</v>
      </c>
      <c r="C3" s="764"/>
      <c r="D3" s="764"/>
      <c r="E3" s="765"/>
      <c r="F3" s="765"/>
      <c r="G3" s="765"/>
      <c r="H3" s="765"/>
      <c r="I3" s="765"/>
      <c r="J3" s="765"/>
      <c r="K3" s="765"/>
      <c r="L3" s="765"/>
      <c r="M3" s="765"/>
      <c r="N3" s="765"/>
      <c r="O3" s="30"/>
      <c r="P3" s="30"/>
    </row>
    <row r="4" spans="1:17" ht="30" customHeight="1" x14ac:dyDescent="0.25">
      <c r="A4" s="30"/>
      <c r="B4" s="765"/>
      <c r="C4" s="765"/>
      <c r="D4" s="765"/>
      <c r="E4" s="765"/>
      <c r="F4" s="765"/>
      <c r="G4" s="765"/>
      <c r="H4" s="765"/>
      <c r="I4" s="765"/>
      <c r="J4" s="765"/>
      <c r="K4" s="765"/>
      <c r="L4" s="765"/>
      <c r="M4" s="765"/>
      <c r="N4" s="765"/>
      <c r="O4" s="30"/>
      <c r="P4" s="30"/>
    </row>
    <row r="5" spans="1:17" ht="13.2" customHeight="1" x14ac:dyDescent="0.25">
      <c r="A5" s="30"/>
      <c r="B5" s="766" t="s">
        <v>13</v>
      </c>
      <c r="C5" s="762"/>
      <c r="D5" s="762" t="s">
        <v>127</v>
      </c>
      <c r="E5" s="762"/>
      <c r="F5" s="762" t="s">
        <v>126</v>
      </c>
      <c r="G5" s="762"/>
      <c r="H5" s="762" t="s">
        <v>125</v>
      </c>
      <c r="I5" s="762"/>
      <c r="J5" s="762" t="s">
        <v>113</v>
      </c>
      <c r="K5" s="762"/>
      <c r="L5" s="762" t="s">
        <v>128</v>
      </c>
      <c r="M5" s="762"/>
      <c r="N5" s="767" t="s">
        <v>132</v>
      </c>
      <c r="O5" s="30"/>
      <c r="P5" s="30"/>
      <c r="Q5" s="30"/>
    </row>
    <row r="6" spans="1:17" x14ac:dyDescent="0.25">
      <c r="A6" s="30"/>
      <c r="B6" s="766"/>
      <c r="C6" s="768"/>
      <c r="D6" s="10" t="s">
        <v>129</v>
      </c>
      <c r="E6" s="10" t="s">
        <v>130</v>
      </c>
      <c r="F6" s="10" t="s">
        <v>129</v>
      </c>
      <c r="G6" s="10" t="s">
        <v>130</v>
      </c>
      <c r="H6" s="10" t="s">
        <v>129</v>
      </c>
      <c r="I6" s="10" t="s">
        <v>130</v>
      </c>
      <c r="J6" s="10" t="s">
        <v>129</v>
      </c>
      <c r="K6" s="10" t="s">
        <v>130</v>
      </c>
      <c r="L6" s="40" t="s">
        <v>131</v>
      </c>
      <c r="M6" s="40" t="s">
        <v>130</v>
      </c>
      <c r="N6" s="766"/>
      <c r="O6" s="30"/>
      <c r="P6" s="30"/>
      <c r="Q6" s="30"/>
    </row>
    <row r="7" spans="1:17" ht="13.95" customHeight="1" x14ac:dyDescent="0.25">
      <c r="A7" s="30"/>
      <c r="B7" s="27">
        <f t="shared" ref="B7:B18" ca="1" si="0">RANK(N7,$N$7:$N$1907,0)</f>
        <v>1</v>
      </c>
      <c r="C7" s="36" t="s">
        <v>163</v>
      </c>
      <c r="D7" s="31">
        <f>IFERROR(IF(MAX('U9'!AI:AI)=0,,IF(ISERROR(VLOOKUP($C7,'U9'!$AJ$6:$AK$39,2,0)),MAX('U9'!AI:AI)=0,VLOOKUP($C7,'U9'!$AJ$6:$AK$39,2,0))),"")</f>
        <v>100</v>
      </c>
      <c r="E7" s="38">
        <f ca="1">IFERROR(INDEX(OFFSET('U9'!$AI$6:$AI$39,MATCH($C7,'U9'!$AJ$6:$AJ$39,0),0),MATCH($C7,OFFSET('U9'!$AJ$6:$AJ$39,MATCH($C7,'U9'!$AJ$6:$AJ$39,0),0),0),0),"")</f>
        <v>91</v>
      </c>
      <c r="F7" s="31">
        <f>IFERROR(IF(MAX('U11'!AI:AI)=0,,IF(ISERROR(VLOOKUP($C7,'U11'!AJ:AK,2,0)),MAX('U11'!AI:AI)=0,VLOOKUP($C7,'U11'!AJ:AK,2,0))),"")</f>
        <v>98</v>
      </c>
      <c r="G7" s="10">
        <f ca="1">IFERROR(INDEX(OFFSET('U11'!$AI$7:$AI$49,MATCH($C7,'U11'!$AJ$7:$AJ$49,0),0),MATCH($C7,OFFSET('U11'!$AJ$7:$AJ$49,MATCH($C7,'U11'!$AJ$7:$AJ$49,0),0),0),0),"")</f>
        <v>94</v>
      </c>
      <c r="H7" s="33">
        <f>IFERROR(IF(MAX('U13'!$AI$6:$AI$49)=0,,IF(ISERROR(VLOOKUP($C7,'U13'!$AJ$6:$AK$49,2,0)),MAX('U13'!$AI$6:$AI$49)=0,VLOOKUP($C7,'U13'!$AJ$6:$AK$49,2,0))),"")</f>
        <v>99</v>
      </c>
      <c r="I7" s="10">
        <f ca="1">IFERROR(INDEX(OFFSET('U13'!$AI$6:$AI$49,MATCH($C7,'U13'!$AJ$6:$AJ$49,0),0),MATCH($C7,OFFSET('U13'!$AJ$6:$AJ$49,MATCH($C7,'U13'!$AJ$6:$AJ$49,0),0),0),0),"")</f>
        <v>96</v>
      </c>
      <c r="J7" s="31">
        <f>IFERROR(IF(MAX('U15'!AN:AN)=0,,IF(ISERROR(VLOOKUP($C7,'U15'!AO:AP,2,0)),MAX('U15'!AN:AN)=0,VLOOKUP($C7,'U15'!AO:AP,2,0))),"")</f>
        <v>95</v>
      </c>
      <c r="K7" s="38">
        <f ca="1">IFERROR(INDEX(OFFSET('U15'!$AN$6:$AN$50,MATCH($C7,'U15'!$AO$6:$AO$50,0),0),MATCH($C7,OFFSET('U15'!$AO$6:$AO$50,MATCH($C7,'U15'!$AO$6:$AO$50,0),0),0),0),"")</f>
        <v>86</v>
      </c>
      <c r="L7" s="41">
        <f>IFERROR(VLOOKUP(C7,Filles!C:K,8,FALSE)," ")</f>
        <v>99</v>
      </c>
      <c r="M7" s="41">
        <f>IFERROR(VLOOKUP(C7,Filles!C:K,9,FALSE),"")</f>
        <v>93</v>
      </c>
      <c r="N7" s="39">
        <f t="shared" ref="N7:N22" ca="1" si="1">SUM(D7:M7)</f>
        <v>951</v>
      </c>
      <c r="O7" s="30"/>
      <c r="P7" s="30"/>
      <c r="Q7" s="30"/>
    </row>
    <row r="8" spans="1:17" ht="13.95" customHeight="1" x14ac:dyDescent="0.25">
      <c r="A8" s="30"/>
      <c r="B8" s="27">
        <f t="shared" ca="1" si="0"/>
        <v>2</v>
      </c>
      <c r="C8" s="56" t="s">
        <v>149</v>
      </c>
      <c r="D8" s="31">
        <f>IFERROR(IF(MAX('U9'!AI:AI)=0,,IF(ISERROR(VLOOKUP($C8,'U9'!$AJ$6:$AK$39,2,0)),MAX('U9'!AI:AI)=0,VLOOKUP($C8,'U9'!$AJ$6:$AK$39,2,0))),"")</f>
        <v>94</v>
      </c>
      <c r="E8" s="38">
        <f ca="1">IFERROR(INDEX(OFFSET('U9'!$AI$6:$AI$39,MATCH($C8,'U9'!$AJ$6:$AJ$39,0),0),MATCH($C8,OFFSET('U9'!$AJ$6:$AJ$39,MATCH($C8,'U9'!$AJ$6:$AJ$39,0),0),0),0),"")</f>
        <v>83</v>
      </c>
      <c r="F8" s="31">
        <f>IFERROR(IF(MAX('U11'!AI:AI)=0,,IF(ISERROR(VLOOKUP($C8,'U11'!AJ:AK,2,0)),MAX('U11'!AI:AI)=0,VLOOKUP($C8,'U11'!AJ:AK,2,0))),"")</f>
        <v>84</v>
      </c>
      <c r="G8" s="10">
        <f ca="1">IFERROR(INDEX(OFFSET('U11'!$AI$7:$AI$49,MATCH($C8,'U11'!$AJ$7:$AJ$49,0),0),MATCH($C8,OFFSET('U11'!$AJ$7:$AJ$49,MATCH($C8,'U11'!$AJ$7:$AJ$49,0),0),0),0),"")</f>
        <v>83</v>
      </c>
      <c r="H8" s="33">
        <f>IFERROR(IF(MAX('U13'!$AI$6:$AI$49)=0,,IF(ISERROR(VLOOKUP($C8,'U13'!$AJ$6:$AK$49,2,0)),MAX('U13'!$AI$6:$AI$49)=0,VLOOKUP($C8,'U13'!$AJ$6:$AK$49,2,0))),"")</f>
        <v>100</v>
      </c>
      <c r="I8" s="10">
        <f ca="1">IFERROR(INDEX(OFFSET('U13'!$AI$6:$AI$49,MATCH($C8,'U13'!$AJ$6:$AJ$49,0),0),MATCH($C8,OFFSET('U13'!$AJ$6:$AJ$49,MATCH($C8,'U13'!$AJ$6:$AJ$49,0),0),0),0),"")</f>
        <v>98</v>
      </c>
      <c r="J8" s="31">
        <f>IFERROR(IF(MAX('U15'!AN:AN)=0,,IF(ISERROR(VLOOKUP($C8,'U15'!AO:AP,2,0)),MAX('U15'!AN:AN)=0,VLOOKUP($C8,'U15'!AO:AP,2,0))),"")</f>
        <v>96</v>
      </c>
      <c r="K8" s="38">
        <f ca="1">IFERROR(INDEX(OFFSET('U15'!$AN$6:$AN$50,MATCH($C8,'U15'!$AO$6:$AO$50,0),0),MATCH($C8,OFFSET('U15'!$AO$6:$AO$50,MATCH($C8,'U15'!$AO$6:$AO$50,0),0),0),0),"")</f>
        <v>82</v>
      </c>
      <c r="L8" s="41">
        <f>IFERROR(VLOOKUP(C8,Filles!C:K,8,FALSE)," ")</f>
        <v>97</v>
      </c>
      <c r="M8" s="41">
        <f>IFERROR(VLOOKUP(C8,Filles!C:K,9,FALSE),"")</f>
        <v>90</v>
      </c>
      <c r="N8" s="39">
        <f t="shared" ca="1" si="1"/>
        <v>907</v>
      </c>
      <c r="O8" s="30"/>
      <c r="P8" s="30"/>
      <c r="Q8" s="30"/>
    </row>
    <row r="9" spans="1:17" ht="13.95" customHeight="1" x14ac:dyDescent="0.25">
      <c r="A9" s="30"/>
      <c r="B9" s="27">
        <f t="shared" ca="1" si="0"/>
        <v>3</v>
      </c>
      <c r="C9" s="56" t="s">
        <v>155</v>
      </c>
      <c r="D9" s="31">
        <f>IFERROR(IF(MAX('U9'!AI:AI)=0,,IF(ISERROR(VLOOKUP($C9,'U9'!$AJ$6:$AK$39,2,0)),MAX('U9'!AI:AI)=0,VLOOKUP($C9,'U9'!$AJ$6:$AK$39,2,0))),"")</f>
        <v>90</v>
      </c>
      <c r="E9" s="38">
        <f ca="1">IFERROR(INDEX(OFFSET('U9'!$AI$6:$AI$39,MATCH($C9,'U9'!$AJ$6:$AJ$39,0),0),MATCH($C9,OFFSET('U9'!$AJ$6:$AJ$39,MATCH($C9,'U9'!$AJ$6:$AJ$39,0),0),0),0),"")</f>
        <v>87</v>
      </c>
      <c r="F9" s="31">
        <f>IFERROR(IF(MAX('U11'!AI:AI)=0,,IF(ISERROR(VLOOKUP($C9,'U11'!AJ:AK,2,0)),MAX('U11'!AI:AI)=0,VLOOKUP($C9,'U11'!AJ:AK,2,0))),"")</f>
        <v>95</v>
      </c>
      <c r="G9" s="10">
        <f ca="1">IFERROR(INDEX(OFFSET('U11'!$AI$7:$AI$49,MATCH($C9,'U11'!$AJ$7:$AJ$49,0),0),MATCH($C9,OFFSET('U11'!$AJ$7:$AJ$49,MATCH($C9,'U11'!$AJ$7:$AJ$49,0),0),0),0),"")</f>
        <v>86</v>
      </c>
      <c r="H9" s="33">
        <f>IFERROR(IF(MAX('U13'!$AI$6:$AI$49)=0,,IF(ISERROR(VLOOKUP($C9,'U13'!$AJ$6:$AK$49,2,0)),MAX('U13'!$AI$6:$AI$49)=0,VLOOKUP($C9,'U13'!$AJ$6:$AK$49,2,0))),"")</f>
        <v>92</v>
      </c>
      <c r="I9" s="10">
        <f ca="1">IFERROR(INDEX(OFFSET('U13'!$AI$6:$AI$49,MATCH($C9,'U13'!$AJ$6:$AJ$49,0),0),MATCH($C9,OFFSET('U13'!$AJ$6:$AJ$49,MATCH($C9,'U13'!$AJ$6:$AJ$49,0),0),0),0),"")</f>
        <v>86</v>
      </c>
      <c r="J9" s="31">
        <f>IFERROR(IF(MAX('U15'!AN:AN)=0,,IF(ISERROR(VLOOKUP($C9,'U15'!AO:AP,2,0)),MAX('U15'!AN:AN)=0,VLOOKUP($C9,'U15'!AO:AP,2,0))),"")</f>
        <v>87</v>
      </c>
      <c r="K9" s="38">
        <f ca="1">IFERROR(INDEX(OFFSET('U15'!$AN$6:$AN$50,MATCH($C9,'U15'!$AO$6:$AO$50,0),0),MATCH($C9,OFFSET('U15'!$AO$6:$AO$50,MATCH($C9,'U15'!$AO$6:$AO$50,0),0),0),0),"")</f>
        <v>85</v>
      </c>
      <c r="L9" s="41">
        <f>IFERROR(VLOOKUP(C9,Filles!C:K,8,FALSE)," ")</f>
        <v>93</v>
      </c>
      <c r="M9" s="41">
        <f>IFERROR(VLOOKUP(C9,Filles!C:K,9,FALSE),"")</f>
        <v>93</v>
      </c>
      <c r="N9" s="39">
        <f t="shared" ca="1" si="1"/>
        <v>894</v>
      </c>
      <c r="O9" s="30"/>
      <c r="P9" s="30"/>
      <c r="Q9" s="30"/>
    </row>
    <row r="10" spans="1:17" ht="13.95" customHeight="1" x14ac:dyDescent="0.25">
      <c r="A10" s="30"/>
      <c r="B10" s="27">
        <f t="shared" ca="1" si="0"/>
        <v>4</v>
      </c>
      <c r="C10" s="56" t="s">
        <v>122</v>
      </c>
      <c r="D10" s="31">
        <f>IFERROR(IF(MAX('U9'!AI:AI)=0,,IF(ISERROR(VLOOKUP($C10,'U9'!$AJ$6:$AK$39,2,0)),MAX('U9'!AI:AI)=0,VLOOKUP($C10,'U9'!$AJ$6:$AK$39,2,0))),"")</f>
        <v>98</v>
      </c>
      <c r="E10" s="38">
        <f ca="1">IFERROR(INDEX(OFFSET('U9'!$AI$6:$AI$39,MATCH($C10,'U9'!$AJ$6:$AJ$39,0),0),MATCH($C10,OFFSET('U9'!$AJ$6:$AJ$39,MATCH($C10,'U9'!$AJ$6:$AJ$39,0),0),0),0),"")</f>
        <v>92</v>
      </c>
      <c r="F10" s="31">
        <f>IFERROR(IF(MAX('U11'!AI:AI)=0,,IF(ISERROR(VLOOKUP($C10,'U11'!AJ:AK,2,0)),MAX('U11'!AI:AI)=0,VLOOKUP($C10,'U11'!AJ:AK,2,0))),"")</f>
        <v>100</v>
      </c>
      <c r="G10" s="10">
        <f ca="1">IFERROR(INDEX(OFFSET('U11'!$AI$7:$AI$49,MATCH($C10,'U11'!$AJ$7:$AJ$49,0),0),MATCH($C10,OFFSET('U11'!$AJ$7:$AJ$49,MATCH($C10,'U11'!$AJ$7:$AJ$49,0),0),0),0),"")</f>
        <v>99</v>
      </c>
      <c r="H10" s="33">
        <f>IFERROR(IF(MAX('U13'!$AI$6:$AI$49)=0,,IF(ISERROR(VLOOKUP($C10,'U13'!$AJ$6:$AK$49,2,0)),MAX('U13'!$AI$6:$AI$49)=0,VLOOKUP($C10,'U13'!$AJ$6:$AK$49,2,0))),"")</f>
        <v>97</v>
      </c>
      <c r="I10" s="10">
        <f ca="1">IFERROR(INDEX(OFFSET('U13'!$AI$6:$AI$49,MATCH($C10,'U13'!$AJ$6:$AJ$49,0),0),MATCH($C10,OFFSET('U13'!$AJ$6:$AJ$49,MATCH($C10,'U13'!$AJ$6:$AJ$49,0),0),0),0),"")</f>
        <v>96</v>
      </c>
      <c r="J10" s="31" t="b">
        <f>IFERROR(IF(MAX('U15'!AN:AN)=0,,IF(ISERROR(VLOOKUP($C10,'U15'!AO:AP,2,0)),MAX('U15'!AN:AN)=0,VLOOKUP($C10,'U15'!AO:AP,2,0))),"")</f>
        <v>0</v>
      </c>
      <c r="K10" s="38" t="str">
        <f ca="1">IFERROR(INDEX(OFFSET('U15'!$AN$6:$AN$50,MATCH($C10,'U15'!$AO$6:$AO$50,0),0),MATCH($C10,OFFSET('U15'!$AO$6:$AO$50,MATCH($C10,'U15'!$AO$6:$AO$50,0),0),0),0),"")</f>
        <v/>
      </c>
      <c r="L10" s="41">
        <f>IFERROR(VLOOKUP(C10,Filles!C:K,8,FALSE)," ")</f>
        <v>92</v>
      </c>
      <c r="M10" s="41">
        <f>IFERROR(VLOOKUP(C10,Filles!C:K,9,FALSE),"")</f>
        <v>77</v>
      </c>
      <c r="N10" s="39">
        <f t="shared" ca="1" si="1"/>
        <v>751</v>
      </c>
      <c r="O10" s="30"/>
      <c r="P10" s="30"/>
      <c r="Q10" s="30"/>
    </row>
    <row r="11" spans="1:17" ht="13.95" customHeight="1" x14ac:dyDescent="0.25">
      <c r="A11" s="30"/>
      <c r="B11" s="27">
        <f t="shared" ca="1" si="0"/>
        <v>5</v>
      </c>
      <c r="C11" s="56" t="s">
        <v>158</v>
      </c>
      <c r="D11" s="31">
        <f>IFERROR(IF(MAX('U9'!AI:AI)=0,,IF(ISERROR(VLOOKUP($C11,'U9'!$AJ$6:$AK$39,2,0)),MAX('U9'!AI:AI)=0,VLOOKUP($C11,'U9'!$AJ$6:$AK$39,2,0))),"")</f>
        <v>79</v>
      </c>
      <c r="E11" s="38" t="str">
        <f ca="1">IFERROR(INDEX(OFFSET('U9'!$AI$6:$AI$39,MATCH($C11,'U9'!$AJ$6:$AJ$39,0),0),MATCH($C11,OFFSET('U9'!$AJ$6:$AJ$39,MATCH($C11,'U9'!$AJ$6:$AJ$39,0),0),0),0),"")</f>
        <v/>
      </c>
      <c r="F11" s="31">
        <f>IFERROR(IF(MAX('U11'!AI:AI)=0,,IF(ISERROR(VLOOKUP($C11,'U11'!AJ:AK,2,0)),MAX('U11'!AI:AI)=0,VLOOKUP($C11,'U11'!AJ:AK,2,0))),"")</f>
        <v>96</v>
      </c>
      <c r="G11" s="10">
        <f ca="1">IFERROR(INDEX(OFFSET('U11'!$AI$7:$AI$49,MATCH($C11,'U11'!$AJ$7:$AJ$49,0),0),MATCH($C11,OFFSET('U11'!$AJ$7:$AJ$49,MATCH($C11,'U11'!$AJ$7:$AJ$49,0),0),0),0),"")</f>
        <v>88</v>
      </c>
      <c r="H11" s="33">
        <f>IFERROR(IF(MAX('U13'!$AI$6:$AI$49)=0,,IF(ISERROR(VLOOKUP($C11,'U13'!$AJ$6:$AK$49,2,0)),MAX('U13'!$AI$6:$AI$49)=0,VLOOKUP($C11,'U13'!$AJ$6:$AK$49,2,0))),"")</f>
        <v>89</v>
      </c>
      <c r="I11" s="10" t="str">
        <f ca="1">IFERROR(INDEX(OFFSET('U13'!$AI$6:$AI$49,MATCH($C11,'U13'!$AJ$6:$AJ$49,0),0),MATCH($C11,OFFSET('U13'!$AJ$6:$AJ$49,MATCH($C11,'U13'!$AJ$6:$AJ$49,0),0),0),0),"")</f>
        <v/>
      </c>
      <c r="J11" s="31">
        <f>IFERROR(IF(MAX('U15'!AN:AN)=0,,IF(ISERROR(VLOOKUP($C11,'U15'!AO:AP,2,0)),MAX('U15'!AN:AN)=0,VLOOKUP($C11,'U15'!AO:AP,2,0))),"")</f>
        <v>100</v>
      </c>
      <c r="K11" s="38">
        <f ca="1">IFERROR(INDEX(OFFSET('U15'!$AN$6:$AN$50,MATCH($C11,'U15'!$AO$6:$AO$50,0),0),MATCH($C11,OFFSET('U15'!$AO$6:$AO$50,MATCH($C11,'U15'!$AO$6:$AO$50,0),0),0),0),"")</f>
        <v>97</v>
      </c>
      <c r="L11" s="41">
        <f>IFERROR(VLOOKUP(C11,Filles!C:K,8,FALSE)," ")</f>
        <v>97</v>
      </c>
      <c r="M11" s="41">
        <f>IFERROR(VLOOKUP(C11,Filles!C:K,9,FALSE),"")</f>
        <v>96</v>
      </c>
      <c r="N11" s="39">
        <f t="shared" ca="1" si="1"/>
        <v>742</v>
      </c>
      <c r="O11" s="30"/>
      <c r="P11" s="30"/>
      <c r="Q11" s="30"/>
    </row>
    <row r="12" spans="1:17" ht="13.95" customHeight="1" x14ac:dyDescent="0.25">
      <c r="A12" s="30"/>
      <c r="B12" s="27">
        <f t="shared" ca="1" si="0"/>
        <v>6</v>
      </c>
      <c r="C12" s="56" t="s">
        <v>123</v>
      </c>
      <c r="D12" s="31">
        <f>IFERROR(IF(MAX('U9'!AI:AI)=0,,IF(ISERROR(VLOOKUP($C12,'U9'!$AJ$6:$AK$39,2,0)),MAX('U9'!AI:AI)=0,VLOOKUP($C12,'U9'!$AJ$6:$AK$39,2,0))),"")</f>
        <v>86</v>
      </c>
      <c r="E12" s="38" t="str">
        <f ca="1">IFERROR(INDEX(OFFSET('U9'!$AI$6:$AI$39,MATCH($C12,'U9'!$AJ$6:$AJ$39,0),0),MATCH($C12,OFFSET('U9'!$AJ$6:$AJ$39,MATCH($C12,'U9'!$AJ$6:$AJ$39,0),0),0),0),"")</f>
        <v/>
      </c>
      <c r="F12" s="31" t="b">
        <f>IFERROR(IF(MAX('U11'!AI:AI)=0,,IF(ISERROR(VLOOKUP($C12,'U11'!AJ:AK,2,0)),MAX('U11'!AI:AI)=0,VLOOKUP($C12,'U11'!AJ:AK,2,0))),"")</f>
        <v>0</v>
      </c>
      <c r="G12" s="57" t="str">
        <f ca="1">IFERROR(INDEX(OFFSET('U11'!$AI$7:$AI$49,MATCH($C12,'U11'!$AJ$7:$AJ$49,0),0),MATCH($C12,OFFSET('U11'!$AJ$7:$AJ$49,MATCH($C12,'U11'!$AJ$7:$AJ$49,0),0),0),0),"")</f>
        <v/>
      </c>
      <c r="H12" s="33" t="b">
        <f>IFERROR(IF(MAX('U13'!$AI$6:$AI$49)=0,,IF(ISERROR(VLOOKUP($C12,'U13'!$AJ$6:$AK$49,2,0)),MAX('U13'!$AI$6:$AI$49)=0,VLOOKUP($C12,'U13'!$AJ$6:$AK$49,2,0))),"")</f>
        <v>0</v>
      </c>
      <c r="I12" s="10" t="str">
        <f ca="1">IFERROR(INDEX(OFFSET('U13'!$AI$6:$AI$49,MATCH($C12,'U13'!$AJ$6:$AJ$49,0),0),MATCH($C12,OFFSET('U13'!$AJ$6:$AJ$49,MATCH($C12,'U13'!$AJ$6:$AJ$49,0),0),0),0),"")</f>
        <v/>
      </c>
      <c r="J12" s="31">
        <f>IFERROR(IF(MAX('U15'!AN:AN)=0,,IF(ISERROR(VLOOKUP($C12,'U15'!AO:AP,2,0)),MAX('U15'!AN:AN)=0,VLOOKUP($C12,'U15'!AO:AP,2,0))),"")</f>
        <v>88</v>
      </c>
      <c r="K12" s="38">
        <f ca="1">IFERROR(INDEX(OFFSET('U15'!$AN$6:$AN$50,MATCH($C12,'U15'!$AO$6:$AO$50,0),0),MATCH($C12,OFFSET('U15'!$AO$6:$AO$50,MATCH($C12,'U15'!$AO$6:$AO$50,0),0),0),0),"")</f>
        <v>75</v>
      </c>
      <c r="L12" s="41">
        <f>IFERROR(VLOOKUP(C12,Filles!C:K,8,FALSE)," ")</f>
        <v>95</v>
      </c>
      <c r="M12" s="41">
        <f>IFERROR(VLOOKUP(C12,Filles!C:K,9,FALSE),"")</f>
        <v>91</v>
      </c>
      <c r="N12" s="39">
        <f t="shared" ca="1" si="1"/>
        <v>435</v>
      </c>
      <c r="O12" s="30"/>
      <c r="P12" s="30"/>
      <c r="Q12" s="30"/>
    </row>
    <row r="13" spans="1:17" ht="13.95" customHeight="1" x14ac:dyDescent="0.25">
      <c r="A13" s="30"/>
      <c r="B13" s="27">
        <f t="shared" ca="1" si="0"/>
        <v>7</v>
      </c>
      <c r="C13" s="34" t="s">
        <v>170</v>
      </c>
      <c r="D13" s="31" t="b">
        <f>IFERROR(IF(MAX('U9'!AI:AI)=0,,IF(ISERROR(VLOOKUP($C13,'U9'!$AJ$6:$AK$39,2,0)),MAX('U9'!AI:AI)=0,VLOOKUP($C13,'U9'!$AJ$6:$AK$39,2,0))),"")</f>
        <v>0</v>
      </c>
      <c r="E13" s="38" t="str">
        <f ca="1">IFERROR(INDEX(OFFSET('U9'!$AI$6:$AI$39,MATCH($C13,'U9'!$AJ$6:$AJ$39,0),0),MATCH($C13,OFFSET('U9'!$AJ$6:$AJ$39,MATCH($C13,'U9'!$AJ$6:$AJ$39,0),0),0),0),"")</f>
        <v/>
      </c>
      <c r="F13" s="31">
        <f>IFERROR(IF(MAX('U11'!AI:AI)=0,,IF(ISERROR(VLOOKUP($C13,'U11'!AJ:AK,2,0)),MAX('U11'!AI:AI)=0,VLOOKUP($C13,'U11'!AJ:AK,2,0))),"")</f>
        <v>78</v>
      </c>
      <c r="G13" s="10" t="str">
        <f ca="1">IFERROR(INDEX(OFFSET('U11'!$AI$7:$AI$49,MATCH($C13,'U11'!$AJ$7:$AJ$49,0),0),MATCH($C13,OFFSET('U11'!$AJ$7:$AJ$49,MATCH($C13,'U11'!$AJ$7:$AJ$49,0),0),0),0),"")</f>
        <v/>
      </c>
      <c r="H13" s="33">
        <f>IFERROR(IF(MAX('U13'!$AI$6:$AI$49)=0,,IF(ISERROR(VLOOKUP($C13,'U13'!$AJ$6:$AK$49,2,0)),MAX('U13'!$AI$6:$AI$49)=0,VLOOKUP($C13,'U13'!$AJ$6:$AK$49,2,0))),"")</f>
        <v>78</v>
      </c>
      <c r="I13" s="10">
        <f ca="1">IFERROR(INDEX(OFFSET('U13'!$AI$6:$AI$49,MATCH($C13,'U13'!$AJ$6:$AJ$49,0),0),MATCH($C13,OFFSET('U13'!$AJ$6:$AJ$49,MATCH($C13,'U13'!$AJ$6:$AJ$49,0),0),0),0),"")</f>
        <v>76</v>
      </c>
      <c r="J13" s="31" t="b">
        <f>IFERROR(IF(MAX('U15'!AN:AN)=0,,IF(ISERROR(VLOOKUP($C13,'U15'!AO:AP,2,0)),MAX('U15'!AN:AN)=0,VLOOKUP($C13,'U15'!AO:AP,2,0))),"")</f>
        <v>0</v>
      </c>
      <c r="K13" s="38" t="str">
        <f ca="1">IFERROR(INDEX(OFFSET('U15'!$AN$6:$AN$50,MATCH($C13,'U15'!$AO$6:$AO$50,0),0),MATCH($C13,OFFSET('U15'!$AO$6:$AO$50,MATCH($C13,'U15'!$AO$6:$AO$50,0),0),0),0),"")</f>
        <v/>
      </c>
      <c r="L13" s="41">
        <f>IFERROR(VLOOKUP(C13,Filles!C:K,8,FALSE)," ")</f>
        <v>77</v>
      </c>
      <c r="M13" s="41" t="str">
        <f>IFERROR(VLOOKUP(C13,Filles!C:K,9,FALSE),"")</f>
        <v/>
      </c>
      <c r="N13" s="39">
        <f t="shared" ca="1" si="1"/>
        <v>309</v>
      </c>
      <c r="O13" s="30"/>
      <c r="P13" s="30"/>
      <c r="Q13" s="30"/>
    </row>
    <row r="14" spans="1:17" ht="13.95" customHeight="1" x14ac:dyDescent="0.25">
      <c r="A14" s="30"/>
      <c r="B14" s="27">
        <f t="shared" ca="1" si="0"/>
        <v>8</v>
      </c>
      <c r="C14" s="34" t="s">
        <v>164</v>
      </c>
      <c r="D14" s="31" t="b">
        <f>IFERROR(IF(MAX('U9'!AI:AI)=0,,IF(ISERROR(VLOOKUP($C14,'U9'!$AJ$6:$AK$39,2,0)),MAX('U9'!AI:AI)=0,VLOOKUP($C14,'U9'!$AJ$6:$AK$39,2,0))),"")</f>
        <v>0</v>
      </c>
      <c r="E14" s="38" t="str">
        <f ca="1">IFERROR(INDEX(OFFSET('U9'!$AI$6:$AI$39,MATCH($C14,'U9'!$AJ$6:$AJ$39,0),0),MATCH($C14,OFFSET('U9'!$AJ$6:$AJ$39,MATCH($C14,'U9'!$AJ$6:$AJ$39,0),0),0),0),"")</f>
        <v/>
      </c>
      <c r="F14" s="31" t="b">
        <f>IFERROR(IF(MAX('U11'!AI:AI)=0,,IF(ISERROR(VLOOKUP($C14,'U11'!AJ:AK,2,0)),MAX('U11'!AI:AI)=0,VLOOKUP($C14,'U11'!AJ:AK,2,0))),"")</f>
        <v>0</v>
      </c>
      <c r="G14" s="10" t="str">
        <f ca="1">IFERROR(INDEX(OFFSET('U11'!$AI$7:$AI$49,MATCH($C14,'U11'!$AJ$7:$AJ$49,0),0),MATCH($C14,OFFSET('U11'!$AJ$7:$AJ$49,MATCH($C14,'U11'!$AJ$7:$AJ$49,0),0),0),0),"")</f>
        <v/>
      </c>
      <c r="H14" s="33" t="b">
        <f>IFERROR(IF(MAX('U13'!$AI$6:$AI$49)=0,,IF(ISERROR(VLOOKUP($C14,'U13'!$AJ$6:$AK$49,2,0)),MAX('U13'!$AI$6:$AI$49)=0,VLOOKUP($C14,'U13'!$AJ$6:$AK$49,2,0))),"")</f>
        <v>0</v>
      </c>
      <c r="I14" s="10" t="str">
        <f ca="1">IFERROR(INDEX(OFFSET('U13'!$AI$6:$AI$49,MATCH($C14,'U13'!$AJ$6:$AJ$49,0),0),MATCH($C14,OFFSET('U13'!$AJ$6:$AJ$49,MATCH($C14,'U13'!$AJ$6:$AJ$49,0),0),0),0),"")</f>
        <v/>
      </c>
      <c r="J14" s="31">
        <f>IFERROR(IF(MAX('U15'!AN:AN)=0,,IF(ISERROR(VLOOKUP($C14,'U15'!AO:AP,2,0)),MAX('U15'!AN:AN)=0,VLOOKUP($C14,'U15'!AO:AP,2,0))),"")</f>
        <v>99</v>
      </c>
      <c r="K14" s="38">
        <f ca="1">IFERROR(INDEX(OFFSET('U15'!$AN$6:$AN$50,MATCH($C14,'U15'!$AO$6:$AO$50,0),0),MATCH($C14,OFFSET('U15'!$AO$6:$AO$50,MATCH($C14,'U15'!$AO$6:$AO$50,0),0),0),0),"")</f>
        <v>98</v>
      </c>
      <c r="L14" s="41">
        <f>IFERROR(VLOOKUP(C14,Filles!C:K,8,FALSE)," ")</f>
        <v>75</v>
      </c>
      <c r="M14" s="41" t="str">
        <f>IFERROR(VLOOKUP(C14,Filles!C:K,9,FALSE),"")</f>
        <v/>
      </c>
      <c r="N14" s="39">
        <f t="shared" ca="1" si="1"/>
        <v>272</v>
      </c>
      <c r="O14" s="30"/>
      <c r="P14" s="30"/>
      <c r="Q14" s="30"/>
    </row>
    <row r="15" spans="1:17" ht="13.95" customHeight="1" x14ac:dyDescent="0.25">
      <c r="A15" s="30"/>
      <c r="B15" s="27">
        <f t="shared" ca="1" si="0"/>
        <v>9</v>
      </c>
      <c r="C15" s="56" t="s">
        <v>121</v>
      </c>
      <c r="D15" s="31">
        <f>IFERROR(IF(MAX('U9'!AI:AI)=0,,IF(ISERROR(VLOOKUP($C15,'U9'!$AJ$6:$AK$39,2,0)),MAX('U9'!AI:AI)=0,VLOOKUP($C15,'U9'!$AJ$6:$AK$39,2,0))),"")</f>
        <v>85</v>
      </c>
      <c r="E15" s="38" t="str">
        <f ca="1">IFERROR(INDEX(OFFSET('U9'!$AI$6:$AI$39,MATCH($C15,'U9'!$AJ$6:$AJ$39,0),0),MATCH($C15,OFFSET('U9'!$AJ$6:$AJ$39,MATCH($C15,'U9'!$AJ$6:$AJ$39,0),0),0),0),"")</f>
        <v/>
      </c>
      <c r="F15" s="31">
        <f>IFERROR(IF(MAX('U11'!AI:AI)=0,,IF(ISERROR(VLOOKUP($C15,'U11'!AJ:AK,2,0)),MAX('U11'!AI:AI)=0,VLOOKUP($C15,'U11'!AJ:AK,2,0))),"")</f>
        <v>75</v>
      </c>
      <c r="G15" s="10" t="str">
        <f ca="1">IFERROR(INDEX(OFFSET('U11'!$AI$7:$AI$49,MATCH($C15,'U11'!$AJ$7:$AJ$49,0),0),MATCH($C15,OFFSET('U11'!$AJ$7:$AJ$49,MATCH($C15,'U11'!$AJ$7:$AJ$49,0),0),0),0),"")</f>
        <v/>
      </c>
      <c r="H15" s="33" t="b">
        <f>IFERROR(IF(MAX('U13'!$AI$6:$AI$49)=0,,IF(ISERROR(VLOOKUP($C15,'U13'!$AJ$6:$AK$49,2,0)),MAX('U13'!$AI$6:$AI$49)=0,VLOOKUP($C15,'U13'!$AJ$6:$AK$49,2,0))),"")</f>
        <v>0</v>
      </c>
      <c r="I15" s="10" t="str">
        <f ca="1">IFERROR(INDEX(OFFSET('U13'!$AI$6:$AI$49,MATCH($C15,'U13'!$AJ$6:$AJ$49,0),0),MATCH($C15,OFFSET('U13'!$AJ$6:$AJ$49,MATCH($C15,'U13'!$AJ$6:$AJ$49,0),0),0),0),"")</f>
        <v/>
      </c>
      <c r="J15" s="31" t="b">
        <f>IFERROR(IF(MAX('U15'!AN:AN)=0,,IF(ISERROR(VLOOKUP($C15,'U15'!AO:AP,2,0)),MAX('U15'!AN:AN)=0,VLOOKUP($C15,'U15'!AO:AP,2,0))),"")</f>
        <v>0</v>
      </c>
      <c r="K15" s="38" t="str">
        <f ca="1">IFERROR(INDEX(OFFSET('U15'!$AN$6:$AN$50,MATCH($C15,'U15'!$AO$6:$AO$50,0),0),MATCH($C15,OFFSET('U15'!$AO$6:$AO$50,MATCH($C15,'U15'!$AO$6:$AO$50,0),0),0),0),"")</f>
        <v/>
      </c>
      <c r="L15" s="41">
        <f>IFERROR(VLOOKUP(C15,Filles!C:K,8,FALSE)," ")</f>
        <v>91</v>
      </c>
      <c r="M15" s="41" t="str">
        <f>IFERROR(VLOOKUP(C15,Filles!C:K,9,FALSE),"")</f>
        <v/>
      </c>
      <c r="N15" s="39">
        <f ca="1">SUM(D15:M15)</f>
        <v>251</v>
      </c>
      <c r="O15" s="30"/>
      <c r="P15" s="30"/>
      <c r="Q15" s="30"/>
    </row>
    <row r="16" spans="1:17" ht="13.95" customHeight="1" x14ac:dyDescent="0.25">
      <c r="A16" s="30"/>
      <c r="B16" s="27">
        <f t="shared" ca="1" si="0"/>
        <v>10</v>
      </c>
      <c r="C16" s="58" t="s">
        <v>239</v>
      </c>
      <c r="D16" s="31" t="b">
        <f>IFERROR(IF(MAX('U9'!AI:AI)=0,,IF(ISERROR(VLOOKUP($C16,'U9'!$AJ$6:$AK$39,2,0)),MAX('U9'!AI:AI)=0,VLOOKUP($C16,'U9'!$AJ$6:$AK$39,2,0))),"")</f>
        <v>0</v>
      </c>
      <c r="E16" s="38" t="str">
        <f ca="1">IFERROR(INDEX(OFFSET('U9'!$AI$6:$AI$39,MATCH($C16,'U9'!$AJ$6:$AJ$39,0),0),MATCH($C16,OFFSET('U9'!$AJ$6:$AJ$39,MATCH($C16,'U9'!$AJ$6:$AJ$39,0),0),0),0),"")</f>
        <v/>
      </c>
      <c r="F16" s="31" t="b">
        <f>IFERROR(IF(MAX('U11'!AI:AI)=0,,IF(ISERROR(VLOOKUP($C16,'U11'!AJ:AK,2,0)),MAX('U11'!AI:AI)=0,VLOOKUP($C16,'U11'!AJ:AK,2,0))),"")</f>
        <v>0</v>
      </c>
      <c r="G16" s="10" t="str">
        <f ca="1">IFERROR(INDEX(OFFSET('U11'!$AI$7:$AI$49,MATCH($C16,'U11'!$AJ$7:$AJ$49,0),0),MATCH($C16,OFFSET('U11'!$AJ$7:$AJ$49,MATCH($C16,'U11'!$AJ$7:$AJ$49,0),0),0),0),"")</f>
        <v/>
      </c>
      <c r="H16" s="33" t="b">
        <f>IFERROR(IF(MAX('U13'!$AI$6:$AI$49)=0,,IF(ISERROR(VLOOKUP($C16,'U13'!$AJ$6:$AK$49,2,0)),MAX('U13'!$AI$6:$AI$49)=0,VLOOKUP($C16,'U13'!$AJ$6:$AK$49,2,0))),"")</f>
        <v>0</v>
      </c>
      <c r="I16" s="10" t="str">
        <f ca="1">IFERROR(INDEX(OFFSET('U13'!$AI$6:$AI$49,MATCH($C16,'U13'!$AJ$6:$AJ$49,0),0),MATCH($C16,OFFSET('U13'!$AJ$6:$AJ$49,MATCH($C16,'U13'!$AJ$6:$AJ$49,0),0),0),0),"")</f>
        <v/>
      </c>
      <c r="J16" s="31">
        <f>IFERROR(IF(MAX('U15'!AN:AN)=0,,IF(ISERROR(VLOOKUP($C16,'U15'!AO:AP,2,0)),MAX('U15'!AN:AN)=0,VLOOKUP($C16,'U15'!AO:AP,2,0))),"")</f>
        <v>89</v>
      </c>
      <c r="K16" s="38" t="str">
        <f ca="1">IFERROR(INDEX(OFFSET('U15'!$AN$6:$AN$50,MATCH($C16,'U15'!$AO$6:$AO$50,0),0),MATCH($C16,OFFSET('U15'!$AO$6:$AO$50,MATCH($C16,'U15'!$AO$6:$AO$50,0),0),0),0),"")</f>
        <v/>
      </c>
      <c r="L16" s="41" t="str">
        <f>IFERROR(VLOOKUP(C16,Filles!C:K,8,FALSE)," ")</f>
        <v xml:space="preserve"> </v>
      </c>
      <c r="M16" s="41" t="str">
        <f>IFERROR(VLOOKUP(C16,Filles!C:K,9,FALSE),"")</f>
        <v/>
      </c>
      <c r="N16" s="39">
        <f ca="1">SUM(D16:M16)</f>
        <v>89</v>
      </c>
      <c r="O16" s="30"/>
      <c r="P16" s="30"/>
      <c r="Q16" s="30"/>
    </row>
    <row r="17" spans="1:17" ht="13.95" customHeight="1" x14ac:dyDescent="0.25">
      <c r="A17" s="30"/>
      <c r="B17" s="27">
        <f t="shared" ca="1" si="0"/>
        <v>11</v>
      </c>
      <c r="C17" s="56" t="s">
        <v>159</v>
      </c>
      <c r="D17" s="31" t="b">
        <f>IFERROR(IF(MAX('U9'!AI:AI)=0,,IF(ISERROR(VLOOKUP($C17,'U9'!$AJ$6:$AK$39,2,0)),MAX('U9'!AI:AI)=0,VLOOKUP($C17,'U9'!$AJ$6:$AK$39,2,0))),"")</f>
        <v>0</v>
      </c>
      <c r="E17" s="38" t="str">
        <f ca="1">IFERROR(INDEX(OFFSET('U9'!$AI$6:$AI$39,MATCH($C17,'U9'!$AJ$6:$AJ$39,0),0),MATCH($C17,OFFSET('U9'!$AJ$6:$AJ$39,MATCH($C17,'U9'!$AJ$6:$AJ$39,0),0),0),0),"")</f>
        <v/>
      </c>
      <c r="F17" s="31" t="b">
        <f>IFERROR(IF(MAX('U11'!AI:AI)=0,,IF(ISERROR(VLOOKUP($C17,'U11'!AJ:AK,2,0)),MAX('U11'!AI:AI)=0,VLOOKUP($C17,'U11'!AJ:AK,2,0))),"")</f>
        <v>0</v>
      </c>
      <c r="G17" s="10" t="str">
        <f ca="1">IFERROR(INDEX(OFFSET('U11'!$AI$7:$AI$49,MATCH($C17,'U11'!$AJ$7:$AJ$49,0),0),MATCH($C17,OFFSET('U11'!$AJ$7:$AJ$49,MATCH($C17,'U11'!$AJ$7:$AJ$49,0),0),0),0),"")</f>
        <v/>
      </c>
      <c r="H17" s="33">
        <f>IFERROR(IF(MAX('U13'!$AI$6:$AI$49)=0,,IF(ISERROR(VLOOKUP($C17,'U13'!$AJ$6:$AK$49,2,0)),MAX('U13'!$AI$6:$AI$49)=0,VLOOKUP($C17,'U13'!$AJ$6:$AK$49,2,0))),"")</f>
        <v>88</v>
      </c>
      <c r="I17" s="10" t="str">
        <f ca="1">IFERROR(INDEX(OFFSET('U13'!$AI$6:$AI$49,MATCH($C17,'U13'!$AJ$6:$AJ$49,0),0),MATCH($C17,OFFSET('U13'!$AJ$6:$AJ$49,MATCH($C17,'U13'!$AJ$6:$AJ$49,0),0),0),0),"")</f>
        <v/>
      </c>
      <c r="J17" s="31" t="b">
        <f>IFERROR(IF(MAX('U15'!AN:AN)=0,,IF(ISERROR(VLOOKUP($C17,'U15'!AO:AP,2,0)),MAX('U15'!AN:AN)=0,VLOOKUP($C17,'U15'!AO:AP,2,0))),"")</f>
        <v>0</v>
      </c>
      <c r="K17" s="38" t="str">
        <f ca="1">IFERROR(INDEX(OFFSET('U15'!$AN$6:$AN$50,MATCH($C17,'U15'!$AO$6:$AO$50,0),0),MATCH($C17,OFFSET('U15'!$AO$6:$AO$50,MATCH($C17,'U15'!$AO$6:$AO$50,0),0),0),0),"")</f>
        <v/>
      </c>
      <c r="L17" s="41" t="str">
        <f>IFERROR(VLOOKUP(C17,Filles!C:K,8,FALSE)," ")</f>
        <v xml:space="preserve"> </v>
      </c>
      <c r="M17" s="41" t="str">
        <f>IFERROR(VLOOKUP(C17,Filles!C:K,9,FALSE),"")</f>
        <v/>
      </c>
      <c r="N17" s="39">
        <f ca="1">SUM(D17:M17)</f>
        <v>88</v>
      </c>
      <c r="O17" s="30"/>
      <c r="P17" s="30"/>
      <c r="Q17" s="30"/>
    </row>
    <row r="18" spans="1:17" ht="13.95" customHeight="1" x14ac:dyDescent="0.25">
      <c r="A18" s="30"/>
      <c r="B18" s="27">
        <f t="shared" ca="1" si="0"/>
        <v>12</v>
      </c>
      <c r="C18" s="56" t="s">
        <v>397</v>
      </c>
      <c r="D18" s="31">
        <f>IFERROR(IF(MAX('U9'!AI:AI)=0,,IF(ISERROR(VLOOKUP($C18,'U9'!$AJ$6:$AK$39,2,0)),MAX('U9'!AI:AI)=0,VLOOKUP($C18,'U9'!$AJ$6:$AK$39,2,0))),"")</f>
        <v>85</v>
      </c>
      <c r="E18" s="38" t="str">
        <f ca="1">IFERROR(INDEX(OFFSET('U9'!$AI$6:$AI$39,MATCH($C18,'U9'!$AJ$6:$AJ$39,0),0),MATCH($C18,OFFSET('U9'!$AJ$6:$AJ$39,MATCH($C18,'U9'!$AJ$6:$AJ$39,0),0),0),0),"")</f>
        <v/>
      </c>
      <c r="F18" s="31" t="b">
        <f>IFERROR(IF(MAX('U11'!AI:AI)=0,,IF(ISERROR(VLOOKUP($C18,'U11'!AJ:AK,2,0)),MAX('U11'!AI:AI)=0,VLOOKUP($C18,'U11'!AJ:AK,2,0))),"")</f>
        <v>0</v>
      </c>
      <c r="G18" s="10" t="str">
        <f ca="1">IFERROR(INDEX(OFFSET('U11'!$AI$7:$AI$49,MATCH($C18,'U11'!$AJ$7:$AJ$49,0),0),MATCH($C18,OFFSET('U11'!$AJ$7:$AJ$49,MATCH($C18,'U11'!$AJ$7:$AJ$49,0),0),0),0),"")</f>
        <v/>
      </c>
      <c r="H18" s="33" t="b">
        <f>IFERROR(IF(MAX('U13'!$AI$6:$AI$49)=0,,IF(ISERROR(VLOOKUP($C18,'U13'!$AJ$6:$AK$49,2,0)),MAX('U13'!$AI$6:$AI$49)=0,VLOOKUP($C18,'U13'!$AJ$6:$AK$49,2,0))),"")</f>
        <v>0</v>
      </c>
      <c r="I18" s="10" t="str">
        <f ca="1">IFERROR(INDEX(OFFSET('U13'!$AI$6:$AI$49,MATCH($C18,'U13'!$AJ$6:$AJ$49,0),0),MATCH($C18,OFFSET('U13'!$AJ$6:$AJ$49,MATCH($C18,'U13'!$AJ$6:$AJ$49,0),0),0),0),"")</f>
        <v/>
      </c>
      <c r="J18" s="31" t="b">
        <f>IFERROR(IF(MAX('U15'!AN:AN)=0,,IF(ISERROR(VLOOKUP($C18,'U15'!AO:AP,2,0)),MAX('U15'!AN:AN)=0,VLOOKUP($C18,'U15'!AO:AP,2,0))),"")</f>
        <v>0</v>
      </c>
      <c r="K18" s="38" t="str">
        <f ca="1">IFERROR(INDEX(OFFSET('U15'!$AN$6:$AN$50,MATCH($C18,'U15'!$AO$6:$AO$50,0),0),MATCH($C18,OFFSET('U15'!$AO$6:$AO$50,MATCH($C18,'U15'!$AO$6:$AO$50,0),0),0),0),"")</f>
        <v/>
      </c>
      <c r="L18" s="41" t="str">
        <f>IFERROR(VLOOKUP(C18,Filles!C:K,8,FALSE)," ")</f>
        <v xml:space="preserve"> </v>
      </c>
      <c r="M18" s="41" t="str">
        <f>IFERROR(VLOOKUP(C18,Filles!C:K,9,FALSE),"")</f>
        <v/>
      </c>
      <c r="N18" s="39">
        <f ca="1">SUM(D18:M18)</f>
        <v>85</v>
      </c>
      <c r="O18" s="30"/>
      <c r="P18" s="30"/>
      <c r="Q18" s="30"/>
    </row>
    <row r="19" spans="1:17" ht="13.95" customHeight="1" x14ac:dyDescent="0.25">
      <c r="A19" s="30"/>
      <c r="B19" s="27">
        <f t="shared" ref="B19:B26" ca="1" si="2">RANK(N19,$N$7:$N$1907,0)</f>
        <v>13</v>
      </c>
      <c r="C19" s="56" t="s">
        <v>157</v>
      </c>
      <c r="D19" s="31" t="b">
        <f>IFERROR(IF(MAX('U9'!AI:AI)=0,,IF(ISERROR(VLOOKUP($C19,'U9'!$AJ$6:$AK$39,2,0)),MAX('U9'!AI:AI)=0,VLOOKUP($C19,'U9'!$AJ$6:$AK$39,2,0))),"")</f>
        <v>0</v>
      </c>
      <c r="E19" s="38" t="str">
        <f ca="1">IFERROR(INDEX(OFFSET('U9'!$AI$6:$AI$39,MATCH($C19,'U9'!$AJ$6:$AJ$39,0),0),MATCH($C19,OFFSET('U9'!$AJ$6:$AJ$39,MATCH($C19,'U9'!$AJ$6:$AJ$39,0),0),0),0),"")</f>
        <v/>
      </c>
      <c r="F19" s="31" t="b">
        <f>IFERROR(IF(MAX('U11'!AI:AI)=0,,IF(ISERROR(VLOOKUP($C19,'U11'!AJ:AK,2,0)),MAX('U11'!AI:AI)=0,VLOOKUP($C19,'U11'!AJ:AK,2,0))),"")</f>
        <v>0</v>
      </c>
      <c r="G19" s="10" t="str">
        <f ca="1">IFERROR(INDEX(OFFSET('U11'!$AI$7:$AI$49,MATCH($C19,'U11'!$AJ$7:$AJ$49,0),0),MATCH($C19,OFFSET('U11'!$AJ$7:$AJ$49,MATCH($C19,'U11'!$AJ$7:$AJ$49,0),0),0),0),"")</f>
        <v/>
      </c>
      <c r="H19" s="33" t="b">
        <f>IFERROR(IF(MAX('U13'!$AI$6:$AI$49)=0,,IF(ISERROR(VLOOKUP($C19,'U13'!$AJ$6:$AK$49,2,0)),MAX('U13'!$AI$6:$AI$49)=0,VLOOKUP($C19,'U13'!$AJ$6:$AK$49,2,0))),"")</f>
        <v>0</v>
      </c>
      <c r="I19" s="10" t="str">
        <f ca="1">IFERROR(INDEX(OFFSET('U13'!$AI$6:$AI$49,MATCH($C19,'U13'!$AJ$6:$AJ$49,0),0),MATCH($C19,OFFSET('U13'!$AJ$6:$AJ$49,MATCH($C19,'U13'!$AJ$6:$AJ$49,0),0),0),0),"")</f>
        <v/>
      </c>
      <c r="J19" s="31">
        <f>IFERROR(IF(MAX('U15'!AN:AN)=0,,IF(ISERROR(VLOOKUP($C19,'U15'!AO:AP,2,0)),MAX('U15'!AN:AN)=0,VLOOKUP($C19,'U15'!AO:AP,2,0))),"")</f>
        <v>83</v>
      </c>
      <c r="K19" s="38" t="str">
        <f ca="1">IFERROR(INDEX(OFFSET('U15'!$AN$6:$AN$50,MATCH($C19,'U15'!$AO$6:$AO$50,0),0),MATCH($C19,OFFSET('U15'!$AO$6:$AO$50,MATCH($C19,'U15'!$AO$6:$AO$50,0),0),0),0),"")</f>
        <v/>
      </c>
      <c r="L19" s="41" t="str">
        <f>IFERROR(VLOOKUP(C19,Filles!C:K,8,FALSE)," ")</f>
        <v xml:space="preserve"> </v>
      </c>
      <c r="M19" s="41" t="str">
        <f>IFERROR(VLOOKUP(C19,Filles!C:K,9,FALSE),"")</f>
        <v/>
      </c>
      <c r="N19" s="39">
        <f ca="1">SUM(D19:M19)</f>
        <v>83</v>
      </c>
      <c r="O19" s="30"/>
      <c r="P19" s="30"/>
      <c r="Q19" s="30"/>
    </row>
    <row r="20" spans="1:17" ht="13.95" customHeight="1" x14ac:dyDescent="0.25">
      <c r="A20" s="30"/>
      <c r="B20" s="27">
        <f t="shared" ca="1" si="2"/>
        <v>14</v>
      </c>
      <c r="C20" s="58" t="s">
        <v>221</v>
      </c>
      <c r="D20" s="31" t="b">
        <f>IFERROR(IF(MAX('U9'!AI:AI)=0,,IF(ISERROR(VLOOKUP($C20,'U9'!$AJ$6:$AK$39,2,0)),MAX('U9'!AI:AI)=0,VLOOKUP($C20,'U9'!$AJ$6:$AK$39,2,0))),"")</f>
        <v>0</v>
      </c>
      <c r="E20" s="38" t="str">
        <f ca="1">IFERROR(INDEX(OFFSET('U9'!$AI$6:$AI$39,MATCH($C20,'U9'!$AJ$6:$AJ$39,0),0),MATCH($C20,OFFSET('U9'!$AJ$6:$AJ$39,MATCH($C20,'U9'!$AJ$6:$AJ$39,0),0),0),0),"")</f>
        <v/>
      </c>
      <c r="F20" s="31" t="b">
        <f>IFERROR(IF(MAX('U11'!AI:AI)=0,,IF(ISERROR(VLOOKUP($C20,'U11'!AJ:AK,2,0)),MAX('U11'!AI:AI)=0,VLOOKUP($C20,'U11'!AJ:AK,2,0))),"")</f>
        <v>0</v>
      </c>
      <c r="G20" s="10" t="str">
        <f ca="1">IFERROR(INDEX(OFFSET('U11'!$AI$7:$AI$49,MATCH($C20,'U11'!$AJ$7:$AJ$49,0),0),MATCH($C20,OFFSET('U11'!$AJ$7:$AJ$49,MATCH($C20,'U11'!$AJ$7:$AJ$49,0),0),0),0),"")</f>
        <v/>
      </c>
      <c r="H20" s="33" t="b">
        <f>IFERROR(IF(MAX('U13'!$AI$6:$AI$49)=0,,IF(ISERROR(VLOOKUP($C20,'U13'!$AJ$6:$AK$49,2,0)),MAX('U13'!$AI$6:$AI$49)=0,VLOOKUP($C20,'U13'!$AJ$6:$AK$49,2,0))),"")</f>
        <v>0</v>
      </c>
      <c r="I20" s="10" t="str">
        <f ca="1">IFERROR(INDEX(OFFSET('U13'!$AI$6:$AI$49,MATCH($C20,'U13'!$AJ$6:$AJ$49,0),0),MATCH($C20,OFFSET('U13'!$AJ$6:$AJ$49,MATCH($C20,'U13'!$AJ$6:$AJ$49,0),0),0),0),"")</f>
        <v/>
      </c>
      <c r="J20" s="31">
        <f>IFERROR(IF(MAX('U15'!AN:AN)=0,,IF(ISERROR(VLOOKUP($C20,'U15'!AO:AP,2,0)),MAX('U15'!AN:AN)=0,VLOOKUP($C20,'U15'!AO:AP,2,0))),"")</f>
        <v>76</v>
      </c>
      <c r="K20" s="38" t="str">
        <f ca="1">IFERROR(INDEX(OFFSET('U15'!$AN$6:$AN$50,MATCH($C20,'U15'!$AO$6:$AO$50,0),0),MATCH($C20,OFFSET('U15'!$AO$6:$AO$50,MATCH($C20,'U15'!$AO$6:$AO$50,0),0),0),0),"")</f>
        <v/>
      </c>
      <c r="L20" s="41" t="str">
        <f>IFERROR(VLOOKUP(C20,Filles!C:K,8,FALSE)," ")</f>
        <v xml:space="preserve"> </v>
      </c>
      <c r="M20" s="41" t="str">
        <f>IFERROR(VLOOKUP(C20,Filles!C:K,9,FALSE),"")</f>
        <v/>
      </c>
      <c r="N20" s="39">
        <f ca="1">SUM(D20:M20)</f>
        <v>76</v>
      </c>
      <c r="O20" s="30"/>
      <c r="P20" s="30"/>
      <c r="Q20" s="30"/>
    </row>
    <row r="21" spans="1:17" ht="13.95" customHeight="1" x14ac:dyDescent="0.25">
      <c r="A21" s="30"/>
      <c r="B21" s="27">
        <f t="shared" ca="1" si="2"/>
        <v>15</v>
      </c>
      <c r="C21" s="34" t="s">
        <v>175</v>
      </c>
      <c r="D21" s="31" t="b">
        <f>IFERROR(IF(MAX('U9'!AI:AI)=0,,IF(ISERROR(VLOOKUP($C21,'U9'!$AJ$6:$AK$39,2,0)),MAX('U9'!AI:AI)=0,VLOOKUP($C21,'U9'!$AJ$6:$AK$39,2,0))),"")</f>
        <v>0</v>
      </c>
      <c r="E21" s="38" t="str">
        <f ca="1">IFERROR(INDEX(OFFSET('U9'!$AI$6:$AI$39,MATCH($C21,'U9'!$AJ$6:$AJ$39,0),0),MATCH($C21,OFFSET('U9'!$AJ$6:$AJ$39,MATCH($C21,'U9'!$AJ$6:$AJ$39,0),0),0),0),"")</f>
        <v/>
      </c>
      <c r="F21" s="31">
        <f>IFERROR(IF(MAX('U11'!AI:AI)=0,,IF(ISERROR(VLOOKUP($C21,'U11'!AJ:AK,2,0)),MAX('U11'!AI:AI)=0,VLOOKUP($C21,'U11'!AJ:AK,2,0))),"")</f>
        <v>72</v>
      </c>
      <c r="G21" s="10" t="str">
        <f ca="1">IFERROR(INDEX(OFFSET('U11'!$AI$7:$AI$49,MATCH($C21,'U11'!$AJ$7:$AJ$49,0),0),MATCH($C21,OFFSET('U11'!$AJ$7:$AJ$49,MATCH($C21,'U11'!$AJ$7:$AJ$49,0),0),0),0),"")</f>
        <v/>
      </c>
      <c r="H21" s="33" t="b">
        <f>IFERROR(IF(MAX('U13'!$AI$6:$AI$49)=0,,IF(ISERROR(VLOOKUP($C21,'U13'!$AJ$6:$AK$49,2,0)),MAX('U13'!$AI$6:$AI$49)=0,VLOOKUP($C21,'U13'!$AJ$6:$AK$49,2,0))),"")</f>
        <v>0</v>
      </c>
      <c r="I21" s="10" t="str">
        <f ca="1">IFERROR(INDEX(OFFSET('U13'!$AI$6:$AI$49,MATCH($C21,'U13'!$AJ$6:$AJ$49,0),0),MATCH($C21,OFFSET('U13'!$AJ$6:$AJ$49,MATCH($C21,'U13'!$AJ$6:$AJ$49,0),0),0),0),"")</f>
        <v/>
      </c>
      <c r="J21" s="31" t="b">
        <f>IFERROR(IF(MAX('U15'!AN:AN)=0,,IF(ISERROR(VLOOKUP($C21,'U15'!AO:AP,2,0)),MAX('U15'!AN:AN)=0,VLOOKUP($C21,'U15'!AO:AP,2,0))),"")</f>
        <v>0</v>
      </c>
      <c r="K21" s="38" t="str">
        <f ca="1">IFERROR(INDEX(OFFSET('U15'!$AN$6:$AN$50,MATCH($C21,'U15'!$AO$6:$AO$50,0),0),MATCH($C21,OFFSET('U15'!$AO$6:$AO$50,MATCH($C21,'U15'!$AO$6:$AO$50,0),0),0),0),"")</f>
        <v/>
      </c>
      <c r="L21" s="41" t="str">
        <f>IFERROR(VLOOKUP(C21,Filles!C:K,8,FALSE)," ")</f>
        <v xml:space="preserve"> </v>
      </c>
      <c r="M21" s="41" t="str">
        <f>IFERROR(VLOOKUP(C21,Filles!C:K,9,FALSE),"")</f>
        <v/>
      </c>
      <c r="N21" s="39">
        <f ca="1">SUM(D21:M21)</f>
        <v>72</v>
      </c>
      <c r="O21" s="30"/>
      <c r="P21" s="30"/>
      <c r="Q21" s="30"/>
    </row>
    <row r="22" spans="1:17" ht="13.95" customHeight="1" x14ac:dyDescent="0.25">
      <c r="A22" s="30"/>
      <c r="B22" s="27">
        <f t="shared" ca="1" si="2"/>
        <v>15</v>
      </c>
      <c r="C22" s="56" t="s">
        <v>150</v>
      </c>
      <c r="D22" s="31" t="b">
        <f>IFERROR(IF(MAX('U9'!AI:AI)=0,,IF(ISERROR(VLOOKUP($C22,'U9'!$AJ$6:$AK$39,2,0)),MAX('U9'!AI:AI)=0,VLOOKUP($C22,'U9'!$AJ$6:$AK$39,2,0))),"")</f>
        <v>0</v>
      </c>
      <c r="E22" s="38" t="str">
        <f ca="1">IFERROR(INDEX(OFFSET('U9'!$AI$6:$AI$39,MATCH($C22,'U9'!$AJ$6:$AJ$39,0),0),MATCH($C22,OFFSET('U9'!$AJ$6:$AJ$39,MATCH($C22,'U9'!$AJ$6:$AJ$39,0),0),0),0),"")</f>
        <v/>
      </c>
      <c r="F22" s="31" t="b">
        <f>IFERROR(IF(MAX('U11'!AI:AI)=0,,IF(ISERROR(VLOOKUP($C22,'U11'!AJ:AK,2,0)),MAX('U11'!AI:AI)=0,VLOOKUP($C22,'U11'!AJ:AK,2,0))),"")</f>
        <v>0</v>
      </c>
      <c r="G22" s="10" t="str">
        <f ca="1">IFERROR(INDEX(OFFSET('U11'!$AI$7:$AI$49,MATCH($C22,'U11'!$AJ$7:$AJ$49,0),0),MATCH($C22,OFFSET('U11'!$AJ$7:$AJ$49,MATCH($C22,'U11'!$AJ$7:$AJ$49,0),0),0),0),"")</f>
        <v/>
      </c>
      <c r="H22" s="33" t="b">
        <f>IFERROR(IF(MAX('U13'!$AI$6:$AI$49)=0,,IF(ISERROR(VLOOKUP($C22,'U13'!$AJ$6:$AK$49,2,0)),MAX('U13'!$AI$6:$AI$49)=0,VLOOKUP($C22,'U13'!$AJ$6:$AK$49,2,0))),"")</f>
        <v>0</v>
      </c>
      <c r="I22" s="10" t="str">
        <f ca="1">IFERROR(INDEX(OFFSET('U13'!$AI$6:$AI$49,MATCH($C22,'U13'!$AJ$6:$AJ$49,0),0),MATCH($C22,OFFSET('U13'!$AJ$6:$AJ$49,MATCH($C22,'U13'!$AJ$6:$AJ$49,0),0),0),0),"")</f>
        <v/>
      </c>
      <c r="J22" s="31">
        <f>IFERROR(IF(MAX('U15'!AN:AN)=0,,IF(ISERROR(VLOOKUP($C22,'U15'!AO:AP,2,0)),MAX('U15'!AN:AN)=0,VLOOKUP($C22,'U15'!AO:AP,2,0))),"")</f>
        <v>72</v>
      </c>
      <c r="K22" s="38" t="str">
        <f ca="1">IFERROR(INDEX(OFFSET('U15'!$AN$6:$AN$50,MATCH($C22,'U15'!$AO$6:$AO$50,0),0),MATCH($C22,OFFSET('U15'!$AO$6:$AO$50,MATCH($C22,'U15'!$AO$6:$AO$50,0),0),0),0),"")</f>
        <v/>
      </c>
      <c r="L22" s="41" t="str">
        <f>IFERROR(VLOOKUP(C22,Filles!C:K,8,FALSE)," ")</f>
        <v xml:space="preserve"> </v>
      </c>
      <c r="M22" s="41" t="str">
        <f>IFERROR(VLOOKUP(C22,Filles!C:K,9,FALSE),"")</f>
        <v/>
      </c>
      <c r="N22" s="39">
        <f ca="1">SUM(D22:M22)</f>
        <v>72</v>
      </c>
      <c r="O22" s="30"/>
      <c r="P22" s="30"/>
      <c r="Q22" s="30"/>
    </row>
    <row r="23" spans="1:17" ht="13.95" customHeight="1" x14ac:dyDescent="0.25">
      <c r="A23" s="30"/>
      <c r="B23" s="27">
        <f t="shared" ca="1" si="2"/>
        <v>18</v>
      </c>
      <c r="C23" s="56" t="s">
        <v>161</v>
      </c>
      <c r="D23" s="31" t="b">
        <f>IFERROR(IF(MAX('U9'!AI:AI)=0,,IF(ISERROR(VLOOKUP($C23,'U9'!$AJ$6:$AK$39,2,0)),MAX('U9'!AI:AI)=0,VLOOKUP($C23,'U9'!$AJ$6:$AK$39,2,0))),"")</f>
        <v>0</v>
      </c>
      <c r="E23" s="38" t="str">
        <f ca="1">IFERROR(INDEX(OFFSET('U9'!$AI$6:$AI$39,MATCH($C23,'U9'!$AJ$6:$AJ$39,0),0),MATCH($C23,OFFSET('U9'!$AJ$6:$AJ$39,MATCH($C23,'U9'!$AJ$6:$AJ$39,0),0),0),0),"")</f>
        <v/>
      </c>
      <c r="F23" s="31" t="b">
        <f>IFERROR(IF(MAX('U11'!AI:AI)=0,,IF(ISERROR(VLOOKUP($C23,'U11'!AJ:AK,2,0)),MAX('U11'!AI:AI)=0,VLOOKUP($C23,'U11'!AJ:AK,2,0))),"")</f>
        <v>0</v>
      </c>
      <c r="G23" s="10" t="str">
        <f ca="1">IFERROR(INDEX(OFFSET('U11'!$AI$7:$AI$49,MATCH($C23,'U11'!$AJ$7:$AJ$49,0),0),MATCH($C23,OFFSET('U11'!$AJ$7:$AJ$49,MATCH($C23,'U11'!$AJ$7:$AJ$49,0),0),0),0),"")</f>
        <v/>
      </c>
      <c r="H23" s="33" t="b">
        <f>IFERROR(IF(MAX('U13'!$AI$6:$AI$49)=0,,IF(ISERROR(VLOOKUP($C23,'U13'!$AJ$6:$AK$49,2,0)),MAX('U13'!$AI$6:$AI$49)=0,VLOOKUP($C23,'U13'!$AJ$6:$AK$49,2,0))),"")</f>
        <v>0</v>
      </c>
      <c r="I23" s="10" t="str">
        <f ca="1">IFERROR(INDEX(OFFSET('U13'!$AI$6:$AI$49,MATCH($C23,'U13'!$AJ$6:$AJ$49,0),0),MATCH($C23,OFFSET('U13'!$AJ$6:$AJ$49,MATCH($C23,'U13'!$AJ$6:$AJ$49,0),0),0),0),"")</f>
        <v/>
      </c>
      <c r="J23" s="31" t="b">
        <f>IFERROR(IF(MAX('U15'!AN:AN)=0,,IF(ISERROR(VLOOKUP($C23,'U15'!AO:AP,2,0)),MAX('U15'!AN:AN)=0,VLOOKUP($C23,'U15'!AO:AP,2,0))),"")</f>
        <v>0</v>
      </c>
      <c r="K23" s="38" t="str">
        <f ca="1">IFERROR(INDEX(OFFSET('U15'!$AN$6:$AN$50,MATCH($C23,'U15'!$AO$6:$AO$50,0),0),MATCH($C23,OFFSET('U15'!$AO$6:$AO$50,MATCH($C23,'U15'!$AO$6:$AO$50,0),0),0),0),"")</f>
        <v/>
      </c>
      <c r="L23" s="41" t="str">
        <f>IFERROR(VLOOKUP(C23,Filles!C:K,8,FALSE)," ")</f>
        <v xml:space="preserve"> </v>
      </c>
      <c r="M23" s="41" t="str">
        <f>IFERROR(VLOOKUP(C23,Filles!C:K,9,FALSE),"")</f>
        <v/>
      </c>
      <c r="N23" s="39">
        <f t="shared" ref="N23:N26" ca="1" si="3">SUM(D23:M23)</f>
        <v>0</v>
      </c>
      <c r="O23" s="30"/>
      <c r="P23" s="30"/>
      <c r="Q23" s="30"/>
    </row>
    <row r="24" spans="1:17" ht="13.95" customHeight="1" x14ac:dyDescent="0.25">
      <c r="A24" s="30"/>
      <c r="B24" s="527">
        <f t="shared" ca="1" si="2"/>
        <v>18</v>
      </c>
      <c r="C24" s="528" t="s">
        <v>151</v>
      </c>
      <c r="D24" s="529" t="b">
        <f>IFERROR(IF(MAX('U9'!AI:AI)=0,,IF(ISERROR(VLOOKUP($C24,'U9'!$AJ$6:$AK$39,2,0)),MAX('U9'!AI:AI)=0,VLOOKUP($C24,'U9'!$AJ$6:$AK$39,2,0))),"")</f>
        <v>0</v>
      </c>
      <c r="E24" s="530" t="str">
        <f ca="1">IFERROR(INDEX(OFFSET('U9'!$AI$6:$AI$39,MATCH($C24,'U9'!$AJ$6:$AJ$39,0),0),MATCH($C24,OFFSET('U9'!$AJ$6:$AJ$39,MATCH($C24,'U9'!$AJ$6:$AJ$39,0),0),0),0),"")</f>
        <v/>
      </c>
      <c r="F24" s="529" t="b">
        <f>IFERROR(IF(MAX('U11'!AI:AI)=0,,IF(ISERROR(VLOOKUP($C24,'U11'!AJ:AK,2,0)),MAX('U11'!AI:AI)=0,VLOOKUP($C24,'U11'!AJ:AK,2,0))),"")</f>
        <v>0</v>
      </c>
      <c r="G24" s="40" t="str">
        <f ca="1">IFERROR(INDEX(OFFSET('U11'!$AI$7:$AI$49,MATCH($C24,'U11'!$AJ$7:$AJ$49,0),0),MATCH($C24,OFFSET('U11'!$AJ$7:$AJ$49,MATCH($C24,'U11'!$AJ$7:$AJ$49,0),0),0),0),"")</f>
        <v/>
      </c>
      <c r="H24" s="531" t="b">
        <f>IFERROR(IF(MAX('U13'!$AI$6:$AI$49)=0,,IF(ISERROR(VLOOKUP($C24,'U13'!$AJ$6:$AK$49,2,0)),MAX('U13'!$AI$6:$AI$49)=0,VLOOKUP($C24,'U13'!$AJ$6:$AK$49,2,0))),"")</f>
        <v>0</v>
      </c>
      <c r="I24" s="40" t="str">
        <f ca="1">IFERROR(INDEX(OFFSET('U13'!$AI$6:$AI$49,MATCH($C24,'U13'!$AJ$6:$AJ$49,0),0),MATCH($C24,OFFSET('U13'!$AJ$6:$AJ$49,MATCH($C24,'U13'!$AJ$6:$AJ$49,0),0),0),0),"")</f>
        <v/>
      </c>
      <c r="J24" s="529" t="b">
        <f>IFERROR(IF(MAX('U15'!AN:AN)=0,,IF(ISERROR(VLOOKUP($C24,'U15'!AO:AP,2,0)),MAX('U15'!AN:AN)=0,VLOOKUP($C24,'U15'!AO:AP,2,0))),"")</f>
        <v>0</v>
      </c>
      <c r="K24" s="530" t="str">
        <f ca="1">IFERROR(INDEX(OFFSET('U15'!$AN$6:$AN$50,MATCH($C24,'U15'!$AO$6:$AO$50,0),0),MATCH($C24,OFFSET('U15'!$AO$6:$AO$50,MATCH($C24,'U15'!$AO$6:$AO$50,0),0),0),0),"")</f>
        <v/>
      </c>
      <c r="L24" s="532" t="str">
        <f>IFERROR(VLOOKUP(C24,Filles!C:K,8,FALSE)," ")</f>
        <v xml:space="preserve"> </v>
      </c>
      <c r="M24" s="532" t="str">
        <f>IFERROR(VLOOKUP(C24,Filles!C:K,9,FALSE),"")</f>
        <v/>
      </c>
      <c r="N24" s="533">
        <f t="shared" ca="1" si="3"/>
        <v>0</v>
      </c>
      <c r="O24" s="30"/>
      <c r="P24" s="30"/>
      <c r="Q24" s="30"/>
    </row>
    <row r="25" spans="1:17" ht="13.95" customHeight="1" x14ac:dyDescent="0.25">
      <c r="A25" s="30"/>
      <c r="B25" s="27">
        <f t="shared" ca="1" si="2"/>
        <v>18</v>
      </c>
      <c r="C25" s="34" t="s">
        <v>180</v>
      </c>
      <c r="D25" s="31" t="b">
        <f>IFERROR(IF(MAX('U9'!AI:AI)=0,,IF(ISERROR(VLOOKUP($C25,'U9'!$AJ$6:$AK$39,2,0)),MAX('U9'!AI:AI)=0,VLOOKUP($C25,'U9'!$AJ$6:$AK$39,2,0))),"")</f>
        <v>0</v>
      </c>
      <c r="E25" s="475" t="str">
        <f ca="1">IFERROR(INDEX(OFFSET('U9'!$AI$6:$AI$39,MATCH($C25,'U9'!$AJ$6:$AJ$39,0),0),MATCH($C25,OFFSET('U9'!$AJ$6:$AJ$39,MATCH($C25,'U9'!$AJ$6:$AJ$39,0),0),0),0),"")</f>
        <v/>
      </c>
      <c r="F25" s="31" t="b">
        <f>IFERROR(IF(MAX('U11'!AI:AI)=0,,IF(ISERROR(VLOOKUP($C25,'U11'!AJ:AK,2,0)),MAX('U11'!AI:AI)=0,VLOOKUP($C25,'U11'!AJ:AK,2,0))),"")</f>
        <v>0</v>
      </c>
      <c r="G25" s="431" t="str">
        <f ca="1">IFERROR(INDEX(OFFSET('U11'!$AI$7:$AI$49,MATCH($C25,'U11'!$AJ$7:$AJ$49,0),0),MATCH($C25,OFFSET('U11'!$AJ$7:$AJ$49,MATCH($C25,'U11'!$AJ$7:$AJ$49,0),0),0),0),"")</f>
        <v/>
      </c>
      <c r="H25" s="33" t="b">
        <f>IFERROR(IF(MAX('U13'!$AI$6:$AI$49)=0,,IF(ISERROR(VLOOKUP($C25,'U13'!$AJ$6:$AK$49,2,0)),MAX('U13'!$AI$6:$AI$49)=0,VLOOKUP($C25,'U13'!$AJ$6:$AK$49,2,0))),"")</f>
        <v>0</v>
      </c>
      <c r="I25" s="431" t="str">
        <f ca="1">IFERROR(INDEX(OFFSET('U13'!$AI$6:$AI$49,MATCH($C25,'U13'!$AJ$6:$AJ$49,0),0),MATCH($C25,OFFSET('U13'!$AJ$6:$AJ$49,MATCH($C25,'U13'!$AJ$6:$AJ$49,0),0),0),0),"")</f>
        <v/>
      </c>
      <c r="J25" s="31" t="b">
        <f>IFERROR(IF(MAX('U15'!AN:AN)=0,,IF(ISERROR(VLOOKUP($C25,'U15'!AO:AP,2,0)),MAX('U15'!AN:AN)=0,VLOOKUP($C25,'U15'!AO:AP,2,0))),"")</f>
        <v>0</v>
      </c>
      <c r="K25" s="475" t="str">
        <f ca="1">IFERROR(INDEX(OFFSET('U15'!$AN$6:$AN$50,MATCH($C25,'U15'!$AO$6:$AO$50,0),0),MATCH($C25,OFFSET('U15'!$AO$6:$AO$50,MATCH($C25,'U15'!$AO$6:$AO$50,0),0),0),0),"")</f>
        <v/>
      </c>
      <c r="L25" s="534" t="str">
        <f>IFERROR(VLOOKUP(C25,Filles!C:K,8,FALSE)," ")</f>
        <v xml:space="preserve"> </v>
      </c>
      <c r="M25" s="534" t="str">
        <f>IFERROR(VLOOKUP(C25,Filles!C:K,9,FALSE),"")</f>
        <v/>
      </c>
      <c r="N25" s="475">
        <f t="shared" ca="1" si="3"/>
        <v>0</v>
      </c>
      <c r="O25" s="30"/>
      <c r="P25" s="30"/>
      <c r="Q25" s="30"/>
    </row>
    <row r="26" spans="1:17" ht="13.95" customHeight="1" x14ac:dyDescent="0.25">
      <c r="A26" s="30"/>
      <c r="B26" s="27">
        <f t="shared" ca="1" si="2"/>
        <v>17</v>
      </c>
      <c r="C26" s="56" t="s">
        <v>124</v>
      </c>
      <c r="D26" s="31" t="b">
        <f>IFERROR(IF(MAX('U9'!AI:AI)=0,,IF(ISERROR(VLOOKUP($C26,'U9'!$AJ$6:$AK$39,2,0)),MAX('U9'!AI:AI)=0,VLOOKUP($C26,'U9'!$AJ$6:$AK$39,2,0))),"")</f>
        <v>0</v>
      </c>
      <c r="E26" s="475" t="str">
        <f ca="1">IFERROR(INDEX(OFFSET('U9'!$AI$6:$AI$39,MATCH($C26,'U9'!$AJ$6:$AJ$39,0),0),MATCH($C26,OFFSET('U9'!$AJ$6:$AJ$39,MATCH($C26,'U9'!$AJ$6:$AJ$39,0),0),0),0),"")</f>
        <v/>
      </c>
      <c r="F26" s="31" t="b">
        <f>IFERROR(IF(MAX('U11'!AI:AI)=0,,IF(ISERROR(VLOOKUP($C26,'U11'!AJ:AK,2,0)),MAX('U11'!AI:AI)=0,VLOOKUP($C26,'U11'!AJ:AK,2,0))),"")</f>
        <v>0</v>
      </c>
      <c r="G26" s="475" t="str">
        <f ca="1">IFERROR(INDEX(OFFSET('U11'!$AI$7:$AI$49,MATCH($C26,'U11'!$AJ$7:$AJ$49,0),0),MATCH($C26,OFFSET('U11'!$AJ$7:$AJ$49,MATCH($C26,'U11'!$AJ$7:$AJ$49,0),0),0),0),"")</f>
        <v/>
      </c>
      <c r="H26" s="33" t="b">
        <f>IFERROR(IF(MAX('U13'!$AI$6:$AI$49)=0,,IF(ISERROR(VLOOKUP($C26,'U13'!$AJ$6:$AK$49,2,0)),MAX('U13'!$AI$6:$AI$49)=0,VLOOKUP($C26,'U13'!$AJ$6:$AK$49,2,0))),"")</f>
        <v>0</v>
      </c>
      <c r="I26" s="475" t="str">
        <f ca="1">IFERROR(INDEX(OFFSET('U13'!$AI$6:$AI$49,MATCH($C26,'U13'!$AJ$6:$AJ$49,0),0),MATCH($C26,OFFSET('U13'!$AJ$6:$AJ$49,MATCH($C26,'U13'!$AJ$6:$AJ$49,0),0),0),0),"")</f>
        <v/>
      </c>
      <c r="J26" s="31">
        <f>IFERROR(IF(MAX('U15'!AN:AN)=0,,IF(ISERROR(VLOOKUP($C26,'U15'!AO:AP,2,0)),MAX('U15'!AN:AN)=0,VLOOKUP($C26,'U15'!AO:AP,2,0))),"")</f>
        <v>71</v>
      </c>
      <c r="K26" s="475" t="str">
        <f ca="1">IFERROR(INDEX(OFFSET('U15'!$AN$6:$AN$50,MATCH($C26,'U15'!$AO$6:$AO$50,0),0),MATCH($C26,OFFSET('U15'!$AO$6:$AO$50,MATCH($C26,'U15'!$AO$6:$AO$50,0),0),0),0),"")</f>
        <v/>
      </c>
      <c r="L26" s="534" t="str">
        <f>IFERROR(VLOOKUP(C26,Filles!C:K,8,FALSE)," ")</f>
        <v xml:space="preserve"> </v>
      </c>
      <c r="M26" s="534" t="str">
        <f>IFERROR(VLOOKUP(C26,Filles!C:K,9,FALSE),"")</f>
        <v/>
      </c>
      <c r="N26" s="475">
        <f t="shared" ca="1" si="3"/>
        <v>71</v>
      </c>
      <c r="O26" s="30"/>
      <c r="P26" s="30"/>
      <c r="Q26" s="30"/>
    </row>
    <row r="27" spans="1:17" ht="13.8" x14ac:dyDescent="0.25">
      <c r="A27" s="30"/>
      <c r="B27" s="535"/>
      <c r="C27" s="536"/>
      <c r="D27" s="535"/>
      <c r="E27" s="535"/>
      <c r="F27" s="535"/>
      <c r="G27" s="535"/>
      <c r="H27" s="535"/>
      <c r="I27" s="535"/>
      <c r="J27" s="537" t="b">
        <f>IFERROR(IF(MAX('U15'!AN:AN)=0,,IF(ISERROR(VLOOKUP($C27,'U15'!AO:AP,2,0)),MAX('U15'!AN:AN)=0,VLOOKUP($C27,'U15'!AO:AP,2,0))),"")</f>
        <v>0</v>
      </c>
      <c r="K27" s="535"/>
      <c r="L27" s="535"/>
      <c r="M27" s="535"/>
      <c r="N27" s="538"/>
      <c r="O27" s="30"/>
      <c r="P27" s="30"/>
      <c r="Q27" s="30"/>
    </row>
    <row r="28" spans="1:17" hidden="1" x14ac:dyDescent="0.25">
      <c r="A28" s="30"/>
      <c r="B28" s="766" t="s">
        <v>133</v>
      </c>
      <c r="C28" s="766"/>
      <c r="D28" s="766"/>
      <c r="E28" s="766"/>
      <c r="F28" s="766"/>
      <c r="G28" s="766"/>
      <c r="H28" s="766"/>
      <c r="I28" s="32"/>
      <c r="J28" s="30"/>
      <c r="K28" s="30"/>
    </row>
    <row r="29" spans="1:17" hidden="1" x14ac:dyDescent="0.25">
      <c r="A29" s="30"/>
      <c r="B29" s="29" t="s">
        <v>141</v>
      </c>
      <c r="C29" s="29"/>
      <c r="D29" s="431" t="s">
        <v>127</v>
      </c>
      <c r="E29" s="431" t="s">
        <v>126</v>
      </c>
      <c r="F29" s="431" t="s">
        <v>125</v>
      </c>
      <c r="G29" s="431" t="s">
        <v>113</v>
      </c>
      <c r="H29" s="29" t="s">
        <v>142</v>
      </c>
      <c r="I29" s="30"/>
      <c r="J29" s="30"/>
      <c r="K29" s="30"/>
    </row>
    <row r="30" spans="1:17" hidden="1" x14ac:dyDescent="0.25">
      <c r="A30" s="30"/>
      <c r="B30" s="28">
        <f t="shared" ref="B30:B49" si="4">RANK(H30,$H$30:$H$333,0)</f>
        <v>1</v>
      </c>
      <c r="C30" s="9" t="str">
        <f>C7</f>
        <v>UC 1920 Vendenheim</v>
      </c>
      <c r="D30" s="26" t="str">
        <f>IFERROR(IF(MAX(#REF!)=0,,IF(ISERROR(VLOOKUP($C30,#REF!,2,0)),MAX(#REF!)=0,VLOOKUP($C30,#REF!,2,0))),"0")</f>
        <v>0</v>
      </c>
      <c r="E30" s="26" t="str">
        <f>IFERROR(IF(MAX(#REF!)=0,,IF(ISERROR(VLOOKUP($C30,#REF!,2,0)),MAX(#REF!)=0,VLOOKUP($C30,#REF!,2,0))),"0")</f>
        <v>0</v>
      </c>
      <c r="F30" s="26">
        <f>IFERROR(IF(MAX('U13'!$AE$6:$AE$49)=0,,IF(ISERROR(VLOOKUP($C30,'U13'!$AF$6:$AG$49,2,0)),MAX('U13'!$AE$6:$AE$49)=0,VLOOKUP($C30,'U13'!$AF$6:$AG$49,2,0))),"0")</f>
        <v>81</v>
      </c>
      <c r="G30" s="26">
        <f>IFERROR(IF(MAX('U15'!$AJ$6:$AJ$50)=0,,IF(ISERROR(VLOOKUP($C30,'U15'!$AK$6:$AL$50,2,0)),MAX('U15'!$AJ$6:$AJ$50)=0,VLOOKUP($C30,'U15'!$AK$6:$AL$50,2,0))),"0")</f>
        <v>92</v>
      </c>
      <c r="H30" s="8">
        <f t="shared" ref="H30:H48" si="5">SUM(D30:G30)</f>
        <v>173</v>
      </c>
      <c r="I30" s="30"/>
      <c r="J30" s="30"/>
      <c r="K30" s="30"/>
    </row>
    <row r="31" spans="1:17" hidden="1" x14ac:dyDescent="0.25">
      <c r="B31" s="27">
        <f t="shared" si="4"/>
        <v>5</v>
      </c>
      <c r="C31" s="9" t="str">
        <f t="shared" ref="C31:C48" si="6">C8</f>
        <v>AS La Steigeoise</v>
      </c>
      <c r="D31" s="26" t="str">
        <f>IFERROR(IF(MAX(#REF!)=0,,IF(ISERROR(VLOOKUP($C31,#REF!,2,0)),MAX(#REF!)=0,VLOOKUP($C31,#REF!,2,0))),"0")</f>
        <v>0</v>
      </c>
      <c r="E31" s="26" t="str">
        <f>IFERROR(IF(MAX(#REF!)=0,,IF(ISERROR(VLOOKUP($C31,#REF!,2,0)),MAX(#REF!)=0,VLOOKUP($C31,#REF!,2,0))),"0")</f>
        <v>0</v>
      </c>
      <c r="F31" s="26" t="b">
        <f>IFERROR(IF(MAX('U13'!$AE$6:$AE$49)=0,,IF(ISERROR(VLOOKUP($C31,'U13'!$AF$6:$AG$49,2,0)),MAX('U13'!$AE$6:$AE$49)=0,VLOOKUP($C31,'U13'!$AF$6:$AG$49,2,0))),"0")</f>
        <v>0</v>
      </c>
      <c r="G31" s="26">
        <f>IFERROR(IF(MAX('U15'!$AJ$6:$AJ$50)=0,,IF(ISERROR(VLOOKUP($C31,'U15'!$AK$6:$AL$50,2,0)),MAX('U15'!$AJ$6:$AJ$50)=0,VLOOKUP($C31,'U15'!$AK$6:$AL$50,2,0))),"0")</f>
        <v>81</v>
      </c>
      <c r="H31" s="29">
        <f t="shared" si="5"/>
        <v>81</v>
      </c>
    </row>
    <row r="32" spans="1:17" hidden="1" x14ac:dyDescent="0.25">
      <c r="B32" s="27">
        <f t="shared" si="4"/>
        <v>2</v>
      </c>
      <c r="C32" s="9" t="str">
        <f t="shared" si="6"/>
        <v>VC Sundgovia Altkirch</v>
      </c>
      <c r="D32" s="26" t="str">
        <f>IFERROR(IF(MAX(#REF!)=0,,IF(ISERROR(VLOOKUP($C32,#REF!,2,0)),MAX(#REF!)=0,VLOOKUP($C32,#REF!,2,0))),"0")</f>
        <v>0</v>
      </c>
      <c r="E32" s="26" t="str">
        <f>IFERROR(IF(MAX(#REF!)=0,,IF(ISERROR(VLOOKUP($C32,#REF!,2,0)),MAX(#REF!)=0,VLOOKUP($C32,#REF!,2,0))),"0")</f>
        <v>0</v>
      </c>
      <c r="F32" s="26">
        <f>IFERROR(IF(MAX('U13'!$AE$6:$AE$49)=0,,IF(ISERROR(VLOOKUP($C32,'U13'!$AF$6:$AG$49,2,0)),MAX('U13'!$AE$6:$AE$49)=0,VLOOKUP($C32,'U13'!$AF$6:$AG$49,2,0))),"0")</f>
        <v>93</v>
      </c>
      <c r="G32" s="26">
        <f>IFERROR(IF(MAX('U15'!$AJ$6:$AJ$50)=0,,IF(ISERROR(VLOOKUP($C32,'U15'!$AK$6:$AL$50,2,0)),MAX('U15'!$AJ$6:$AJ$50)=0,VLOOKUP($C32,'U15'!$AK$6:$AL$50,2,0))),"0")</f>
        <v>73</v>
      </c>
      <c r="H32" s="8">
        <f t="shared" si="5"/>
        <v>166</v>
      </c>
    </row>
    <row r="33" spans="2:8" hidden="1" x14ac:dyDescent="0.25">
      <c r="B33" s="27">
        <f t="shared" si="4"/>
        <v>6</v>
      </c>
      <c r="C33" s="9" t="str">
        <f t="shared" si="6"/>
        <v>VC Eckwersheim</v>
      </c>
      <c r="D33" s="26" t="str">
        <f>IFERROR(IF(MAX(#REF!)=0,,IF(ISERROR(VLOOKUP($C33,#REF!,2,0)),MAX(#REF!)=0,VLOOKUP($C33,#REF!,2,0))),"0")</f>
        <v>0</v>
      </c>
      <c r="E33" s="26" t="str">
        <f>IFERROR(IF(MAX(#REF!)=0,,IF(ISERROR(VLOOKUP($C33,#REF!,2,0)),MAX(#REF!)=0,VLOOKUP($C33,#REF!,2,0))),"0")</f>
        <v>0</v>
      </c>
      <c r="F33" s="26">
        <f>IFERROR(IF(MAX('U13'!$AE$6:$AE$49)=0,,IF(ISERROR(VLOOKUP($C33,'U13'!$AF$6:$AG$49,2,0)),MAX('U13'!$AE$6:$AE$49)=0,VLOOKUP($C33,'U13'!$AF$6:$AG$49,2,0))),"0")</f>
        <v>77</v>
      </c>
      <c r="G33" s="26" t="b">
        <f>IFERROR(IF(MAX('U15'!$AJ$6:$AJ$50)=0,,IF(ISERROR(VLOOKUP($C33,'U15'!$AK$6:$AL$50,2,0)),MAX('U15'!$AJ$6:$AJ$50)=0,VLOOKUP($C33,'U15'!$AK$6:$AL$50,2,0))),"0")</f>
        <v>0</v>
      </c>
      <c r="H33" s="8">
        <f t="shared" si="5"/>
        <v>77</v>
      </c>
    </row>
    <row r="34" spans="2:8" hidden="1" x14ac:dyDescent="0.25">
      <c r="B34" s="27">
        <f t="shared" si="4"/>
        <v>4</v>
      </c>
      <c r="C34" s="9" t="str">
        <f t="shared" si="6"/>
        <v>UC Haguenau</v>
      </c>
      <c r="D34" s="26" t="str">
        <f>IFERROR(IF(MAX(#REF!)=0,,IF(ISERROR(VLOOKUP($C34,#REF!,2,0)),MAX(#REF!)=0,VLOOKUP($C34,#REF!,2,0))),"0")</f>
        <v>0</v>
      </c>
      <c r="E34" s="26" t="str">
        <f>IFERROR(IF(MAX(#REF!)=0,,IF(ISERROR(VLOOKUP($C34,#REF!,2,0)),MAX(#REF!)=0,VLOOKUP($C34,#REF!,2,0))),"0")</f>
        <v>0</v>
      </c>
      <c r="F34" s="26">
        <f>IFERROR(IF(MAX('U13'!$AE$6:$AE$49)=0,,IF(ISERROR(VLOOKUP($C34,'U13'!$AF$6:$AG$49,2,0)),MAX('U13'!$AE$6:$AE$49)=0,VLOOKUP($C34,'U13'!$AF$6:$AG$49,2,0))),"0")</f>
        <v>85</v>
      </c>
      <c r="G34" s="26" t="b">
        <f>IFERROR(IF(MAX('U15'!$AJ$6:$AJ$50)=0,,IF(ISERROR(VLOOKUP($C34,'U15'!$AK$6:$AL$50,2,0)),MAX('U15'!$AJ$6:$AJ$50)=0,VLOOKUP($C34,'U15'!$AK$6:$AL$50,2,0))),"0")</f>
        <v>0</v>
      </c>
      <c r="H34" s="8">
        <f t="shared" si="5"/>
        <v>85</v>
      </c>
    </row>
    <row r="35" spans="2:8" hidden="1" x14ac:dyDescent="0.25">
      <c r="B35" s="27">
        <f t="shared" si="4"/>
        <v>3</v>
      </c>
      <c r="C35" s="9" t="str">
        <f t="shared" si="6"/>
        <v>MJC Buhl</v>
      </c>
      <c r="D35" s="26" t="str">
        <f>IFERROR(IF(MAX(#REF!)=0,,IF(ISERROR(VLOOKUP($C35,#REF!,2,0)),MAX(#REF!)=0,VLOOKUP($C35,#REF!,2,0))),"0")</f>
        <v>0</v>
      </c>
      <c r="E35" s="26" t="str">
        <f>IFERROR(IF(MAX(#REF!)=0,,IF(ISERROR(VLOOKUP($C35,#REF!,2,0)),MAX(#REF!)=0,VLOOKUP($C35,#REF!,2,0))),"0")</f>
        <v>0</v>
      </c>
      <c r="F35" s="26">
        <f>IFERROR(IF(MAX('U13'!$AE$6:$AE$49)=0,,IF(ISERROR(VLOOKUP($C35,'U13'!$AF$6:$AG$49,2,0)),MAX('U13'!$AE$6:$AE$49)=0,VLOOKUP($C35,'U13'!$AF$6:$AG$49,2,0))),"0")</f>
        <v>91</v>
      </c>
      <c r="G35" s="26" t="b">
        <f>IFERROR(IF(MAX('U15'!$AJ$6:$AJ$50)=0,,IF(ISERROR(VLOOKUP($C35,'U15'!$AK$6:$AL$50,2,0)),MAX('U15'!$AJ$6:$AJ$50)=0,VLOOKUP($C35,'U15'!$AK$6:$AL$50,2,0))),"0")</f>
        <v>0</v>
      </c>
      <c r="H35" s="8">
        <f t="shared" si="5"/>
        <v>91</v>
      </c>
    </row>
    <row r="36" spans="2:8" hidden="1" x14ac:dyDescent="0.25">
      <c r="B36" s="27">
        <f t="shared" si="4"/>
        <v>6</v>
      </c>
      <c r="C36" s="9" t="str">
        <f t="shared" si="6"/>
        <v>S.S.O.L. Habsheim</v>
      </c>
      <c r="D36" s="26" t="str">
        <f>IFERROR(IF(MAX(#REF!)=0,,IF(ISERROR(VLOOKUP($C36,#REF!,2,0)),MAX(#REF!)=0,VLOOKUP($C36,#REF!,2,0))),"0")</f>
        <v>0</v>
      </c>
      <c r="E36" s="26" t="str">
        <f>IFERROR(IF(MAX(#REF!)=0,,IF(ISERROR(VLOOKUP($C36,#REF!,2,0)),MAX(#REF!)=0,VLOOKUP($C36,#REF!,2,0))),"0")</f>
        <v>0</v>
      </c>
      <c r="F36" s="26" t="b">
        <f>IFERROR(IF(MAX('U13'!$AE$6:$AE$49)=0,,IF(ISERROR(VLOOKUP($C36,'U13'!$AF$6:$AG$49,2,0)),MAX('U13'!$AE$6:$AE$49)=0,VLOOKUP($C36,'U13'!$AF$6:$AG$49,2,0))),"0")</f>
        <v>0</v>
      </c>
      <c r="G36" s="26">
        <f>IFERROR(IF(MAX('U15'!$AJ$6:$AJ$50)=0,,IF(ISERROR(VLOOKUP($C36,'U15'!$AK$6:$AL$50,2,0)),MAX('U15'!$AJ$6:$AJ$50)=0,VLOOKUP($C36,'U15'!$AK$6:$AL$50,2,0))),"0")</f>
        <v>77</v>
      </c>
      <c r="H36" s="8">
        <f t="shared" si="5"/>
        <v>77</v>
      </c>
    </row>
    <row r="37" spans="2:8" hidden="1" x14ac:dyDescent="0.25">
      <c r="B37" s="27">
        <f t="shared" si="4"/>
        <v>8</v>
      </c>
      <c r="C37" s="9" t="str">
        <f t="shared" si="6"/>
        <v>AC Erstein</v>
      </c>
      <c r="D37" s="26" t="str">
        <f>IFERROR(IF(MAX(#REF!)=0,,IF(ISERROR(VLOOKUP($C37,#REF!,2,0)),MAX(#REF!)=0,VLOOKUP($C37,#REF!,2,0))),"0")</f>
        <v>0</v>
      </c>
      <c r="E37" s="26" t="str">
        <f>IFERROR(IF(MAX(#REF!)=0,,IF(ISERROR(VLOOKUP($C37,#REF!,2,0)),MAX(#REF!)=0,VLOOKUP($C37,#REF!,2,0))),"0")</f>
        <v>0</v>
      </c>
      <c r="F37" s="26">
        <f>IFERROR(IF(MAX('U13'!$AE$6:$AE$49)=0,,IF(ISERROR(VLOOKUP($C37,'U13'!$AF$6:$AG$49,2,0)),MAX('U13'!$AE$6:$AE$49)=0,VLOOKUP($C37,'U13'!$AF$6:$AG$49,2,0))),"0")</f>
        <v>75</v>
      </c>
      <c r="G37" s="26" t="b">
        <f>IFERROR(IF(MAX('U15'!$AJ$6:$AJ$50)=0,,IF(ISERROR(VLOOKUP($C37,'U15'!$AK$6:$AL$50,2,0)),MAX('U15'!$AJ$6:$AJ$50)=0,VLOOKUP($C37,'U15'!$AK$6:$AL$50,2,0))),"0")</f>
        <v>0</v>
      </c>
      <c r="H37" s="8">
        <f t="shared" si="5"/>
        <v>75</v>
      </c>
    </row>
    <row r="38" spans="2:8" hidden="1" x14ac:dyDescent="0.25">
      <c r="B38" s="27">
        <f t="shared" si="4"/>
        <v>9</v>
      </c>
      <c r="C38" s="9" t="str">
        <f t="shared" si="6"/>
        <v>VC Wittenheim</v>
      </c>
      <c r="D38" s="26" t="str">
        <f>IFERROR(IF(MAX(#REF!)=0,,IF(ISERROR(VLOOKUP($C38,#REF!,2,0)),MAX(#REF!)=0,VLOOKUP($C38,#REF!,2,0))),"0")</f>
        <v>0</v>
      </c>
      <c r="E38" s="26" t="str">
        <f>IFERROR(IF(MAX(#REF!)=0,,IF(ISERROR(VLOOKUP($C38,#REF!,2,0)),MAX(#REF!)=0,VLOOKUP($C38,#REF!,2,0))),"0")</f>
        <v>0</v>
      </c>
      <c r="F38" s="26" t="b">
        <f>IFERROR(IF(MAX('U13'!$AE$6:$AE$49)=0,,IF(ISERROR(VLOOKUP($C38,'U13'!$AF$6:$AG$49,2,0)),MAX('U13'!$AE$6:$AE$49)=0,VLOOKUP($C38,'U13'!$AF$6:$AG$49,2,0))),"0")</f>
        <v>0</v>
      </c>
      <c r="G38" s="26" t="b">
        <f>IFERROR(IF(MAX('U15'!$AJ$6:$AJ$50)=0,,IF(ISERROR(VLOOKUP($C38,'U15'!$AK$6:$AL$50,2,0)),MAX('U15'!$AJ$6:$AJ$50)=0,VLOOKUP($C38,'U15'!$AK$6:$AL$50,2,0))),"0")</f>
        <v>0</v>
      </c>
      <c r="H38" s="8">
        <f t="shared" si="5"/>
        <v>0</v>
      </c>
    </row>
    <row r="39" spans="2:8" hidden="1" x14ac:dyDescent="0.25">
      <c r="B39" s="27">
        <f t="shared" si="4"/>
        <v>9</v>
      </c>
      <c r="C39" s="9" t="str">
        <f t="shared" si="6"/>
        <v>AS Bike</v>
      </c>
      <c r="D39" s="26" t="str">
        <f>IFERROR(IF(MAX(#REF!)=0,,IF(ISERROR(VLOOKUP($C39,#REF!,2,0)),MAX(#REF!)=0,VLOOKUP($C39,#REF!,2,0))),"0")</f>
        <v>0</v>
      </c>
      <c r="E39" s="26" t="str">
        <f>IFERROR(IF(MAX(#REF!)=0,,IF(ISERROR(VLOOKUP($C39,#REF!,2,0)),MAX(#REF!)=0,VLOOKUP($C39,#REF!,2,0))),"0")</f>
        <v>0</v>
      </c>
      <c r="F39" s="26" t="b">
        <f>IFERROR(IF(MAX('U13'!$AE$6:$AE$49)=0,,IF(ISERROR(VLOOKUP($C39,'U13'!$AF$6:$AG$49,2,0)),MAX('U13'!$AE$6:$AE$49)=0,VLOOKUP($C39,'U13'!$AF$6:$AG$49,2,0))),"0")</f>
        <v>0</v>
      </c>
      <c r="G39" s="26" t="b">
        <f>IFERROR(IF(MAX('U15'!$AJ$6:$AJ$50)=0,,IF(ISERROR(VLOOKUP($C39,'U15'!$AK$6:$AL$50,2,0)),MAX('U15'!$AJ$6:$AJ$50)=0,VLOOKUP($C39,'U15'!$AK$6:$AL$50,2,0))),"0")</f>
        <v>0</v>
      </c>
      <c r="H39" s="8">
        <f t="shared" si="5"/>
        <v>0</v>
      </c>
    </row>
    <row r="40" spans="2:8" hidden="1" x14ac:dyDescent="0.25">
      <c r="B40" s="27">
        <f t="shared" si="4"/>
        <v>9</v>
      </c>
      <c r="C40" s="9" t="str">
        <f t="shared" si="6"/>
        <v>VCU Schwenheim</v>
      </c>
      <c r="D40" s="26" t="str">
        <f>IFERROR(IF(MAX(#REF!)=0,,IF(ISERROR(VLOOKUP($C40,#REF!,2,0)),MAX(#REF!)=0,VLOOKUP($C40,#REF!,2,0))),"0")</f>
        <v>0</v>
      </c>
      <c r="E40" s="26" t="str">
        <f>IFERROR(IF(MAX(#REF!)=0,,IF(ISERROR(VLOOKUP($C40,#REF!,2,0)),MAX(#REF!)=0,VLOOKUP($C40,#REF!,2,0))),"0")</f>
        <v>0</v>
      </c>
      <c r="F40" s="26" t="b">
        <f>IFERROR(IF(MAX('U13'!$AE$6:$AE$49)=0,,IF(ISERROR(VLOOKUP($C40,'U13'!$AF$6:$AG$49,2,0)),MAX('U13'!$AE$6:$AE$49)=0,VLOOKUP($C40,'U13'!$AF$6:$AG$49,2,0))),"0")</f>
        <v>0</v>
      </c>
      <c r="G40" s="26" t="b">
        <f>IFERROR(IF(MAX('U15'!$AJ$6:$AJ$50)=0,,IF(ISERROR(VLOOKUP($C40,'U15'!$AK$6:$AL$50,2,0)),MAX('U15'!$AJ$6:$AJ$50)=0,VLOOKUP($C40,'U15'!$AK$6:$AL$50,2,0))),"0")</f>
        <v>0</v>
      </c>
      <c r="H40" s="8">
        <f t="shared" si="5"/>
        <v>0</v>
      </c>
    </row>
    <row r="41" spans="2:8" hidden="1" x14ac:dyDescent="0.25">
      <c r="B41" s="27">
        <f t="shared" si="4"/>
        <v>9</v>
      </c>
      <c r="C41" s="9" t="str">
        <f t="shared" si="6"/>
        <v>LA Pédale D'Alsace</v>
      </c>
      <c r="D41" s="26" t="str">
        <f>IFERROR(IF(MAX(#REF!)=0,,IF(ISERROR(VLOOKUP($C41,#REF!,2,0)),MAX(#REF!)=0,VLOOKUP($C41,#REF!,2,0))),"0")</f>
        <v>0</v>
      </c>
      <c r="E41" s="26" t="str">
        <f>IFERROR(IF(MAX(#REF!)=0,,IF(ISERROR(VLOOKUP($C41,#REF!,2,0)),MAX(#REF!)=0,VLOOKUP($C41,#REF!,2,0))),"0")</f>
        <v>0</v>
      </c>
      <c r="F41" s="26" t="b">
        <f>IFERROR(IF(MAX('U13'!$AE$6:$AE$49)=0,,IF(ISERROR(VLOOKUP($C41,'U13'!$AF$6:$AG$49,2,0)),MAX('U13'!$AE$6:$AE$49)=0,VLOOKUP($C41,'U13'!$AF$6:$AG$49,2,0))),"0")</f>
        <v>0</v>
      </c>
      <c r="G41" s="26" t="b">
        <f>IFERROR(IF(MAX('U15'!$AJ$6:$AJ$50)=0,,IF(ISERROR(VLOOKUP($C41,'U15'!$AK$6:$AL$50,2,0)),MAX('U15'!$AJ$6:$AJ$50)=0,VLOOKUP($C41,'U15'!$AK$6:$AL$50,2,0))),"0")</f>
        <v>0</v>
      </c>
      <c r="H41" s="8">
        <f t="shared" si="5"/>
        <v>0</v>
      </c>
    </row>
    <row r="42" spans="2:8" hidden="1" x14ac:dyDescent="0.25">
      <c r="B42" s="27">
        <f t="shared" si="4"/>
        <v>9</v>
      </c>
      <c r="C42" s="9" t="str">
        <f t="shared" si="6"/>
        <v>VC Nord Alsace</v>
      </c>
      <c r="D42" s="26" t="str">
        <f>IFERROR(IF(MAX(#REF!)=0,,IF(ISERROR(VLOOKUP($C42,#REF!,2,0)),MAX(#REF!)=0,VLOOKUP($C42,#REF!,2,0))),"0")</f>
        <v>0</v>
      </c>
      <c r="E42" s="26" t="str">
        <f>IFERROR(IF(MAX(#REF!)=0,,IF(ISERROR(VLOOKUP($C42,#REF!,2,0)),MAX(#REF!)=0,VLOOKUP($C42,#REF!,2,0))),"0")</f>
        <v>0</v>
      </c>
      <c r="F42" s="26" t="b">
        <f>IFERROR(IF(MAX('U13'!$AE$6:$AE$49)=0,,IF(ISERROR(VLOOKUP($C42,'U13'!$AF$6:$AG$49,2,0)),MAX('U13'!$AE$6:$AE$49)=0,VLOOKUP($C42,'U13'!$AF$6:$AG$49,2,0))),"0")</f>
        <v>0</v>
      </c>
      <c r="G42" s="26" t="b">
        <f>IFERROR(IF(MAX('U15'!$AJ$6:$AJ$50)=0,,IF(ISERROR(VLOOKUP($C42,'U15'!$AK$6:$AL$50,2,0)),MAX('U15'!$AJ$6:$AJ$50)=0,VLOOKUP($C42,'U15'!$AK$6:$AL$50,2,0))),"0")</f>
        <v>0</v>
      </c>
      <c r="H42" s="8">
        <f t="shared" si="5"/>
        <v>0</v>
      </c>
    </row>
    <row r="43" spans="2:8" hidden="1" x14ac:dyDescent="0.25">
      <c r="B43" s="27">
        <f t="shared" si="4"/>
        <v>9</v>
      </c>
      <c r="C43" s="9" t="str">
        <f t="shared" si="6"/>
        <v>Vélo Sprint Eguisheim</v>
      </c>
      <c r="D43" s="26" t="str">
        <f>IFERROR(IF(MAX(#REF!)=0,,IF(ISERROR(VLOOKUP($C43,#REF!,2,0)),MAX(#REF!)=0,VLOOKUP($C43,#REF!,2,0))),"0")</f>
        <v>0</v>
      </c>
      <c r="E43" s="26" t="str">
        <f>IFERROR(IF(MAX(#REF!)=0,,IF(ISERROR(VLOOKUP($C43,#REF!,2,0)),MAX(#REF!)=0,VLOOKUP($C43,#REF!,2,0))),"0")</f>
        <v>0</v>
      </c>
      <c r="F43" s="26" t="b">
        <f>IFERROR(IF(MAX('U13'!$AE$6:$AE$49)=0,,IF(ISERROR(VLOOKUP($C43,'U13'!$AF$6:$AG$49,2,0)),MAX('U13'!$AE$6:$AE$49)=0,VLOOKUP($C43,'U13'!$AF$6:$AG$49,2,0))),"0")</f>
        <v>0</v>
      </c>
      <c r="G43" s="26" t="b">
        <f>IFERROR(IF(MAX('U15'!$AJ$6:$AJ$50)=0,,IF(ISERROR(VLOOKUP($C43,'U15'!$AK$6:$AL$50,2,0)),MAX('U15'!$AJ$6:$AJ$50)=0,VLOOKUP($C43,'U15'!$AK$6:$AL$50,2,0))),"0")</f>
        <v>0</v>
      </c>
      <c r="H43" s="8">
        <f t="shared" si="5"/>
        <v>0</v>
      </c>
    </row>
    <row r="44" spans="2:8" hidden="1" x14ac:dyDescent="0.25">
      <c r="B44" s="27">
        <f t="shared" si="4"/>
        <v>9</v>
      </c>
      <c r="C44" s="9" t="str">
        <f t="shared" si="6"/>
        <v>Neuves Maisons Cyclisme</v>
      </c>
      <c r="D44" s="26" t="str">
        <f>IFERROR(IF(MAX(#REF!)=0,,IF(ISERROR(VLOOKUP($C44,#REF!,2,0)),MAX(#REF!)=0,VLOOKUP($C44,#REF!,2,0))),"0")</f>
        <v>0</v>
      </c>
      <c r="E44" s="26" t="str">
        <f>IFERROR(IF(MAX(#REF!)=0,,IF(ISERROR(VLOOKUP($C44,#REF!,2,0)),MAX(#REF!)=0,VLOOKUP($C44,#REF!,2,0))),"0")</f>
        <v>0</v>
      </c>
      <c r="F44" s="26" t="b">
        <f>IFERROR(IF(MAX('U13'!$AE$6:$AE$49)=0,,IF(ISERROR(VLOOKUP($C44,'U13'!$AF$6:$AG$49,2,0)),MAX('U13'!$AE$6:$AE$49)=0,VLOOKUP($C44,'U13'!$AF$6:$AG$49,2,0))),"0")</f>
        <v>0</v>
      </c>
      <c r="G44" s="26" t="b">
        <f>IFERROR(IF(MAX('U15'!$AJ$6:$AJ$50)=0,,IF(ISERROR(VLOOKUP($C44,'U15'!$AK$6:$AL$50,2,0)),MAX('U15'!$AJ$6:$AJ$50)=0,VLOOKUP($C44,'U15'!$AK$6:$AL$50,2,0))),"0")</f>
        <v>0</v>
      </c>
      <c r="H44" s="8">
        <f t="shared" si="5"/>
        <v>0</v>
      </c>
    </row>
    <row r="45" spans="2:8" hidden="1" x14ac:dyDescent="0.25">
      <c r="B45" s="27">
        <f t="shared" si="4"/>
        <v>9</v>
      </c>
      <c r="C45" s="9" t="str">
        <f t="shared" si="6"/>
        <v>Munster Bike Club</v>
      </c>
      <c r="D45" s="26" t="str">
        <f>IFERROR(IF(MAX(#REF!)=0,,IF(ISERROR(VLOOKUP($C45,#REF!,2,0)),MAX(#REF!)=0,VLOOKUP($C45,#REF!,2,0))),"0")</f>
        <v>0</v>
      </c>
      <c r="E45" s="26" t="str">
        <f>IFERROR(IF(MAX(#REF!)=0,,IF(ISERROR(VLOOKUP($C45,#REF!,2,0)),MAX(#REF!)=0,VLOOKUP($C45,#REF!,2,0))),"0")</f>
        <v>0</v>
      </c>
      <c r="F45" s="26" t="b">
        <f>IFERROR(IF(MAX('U13'!$AE$6:$AE$49)=0,,IF(ISERROR(VLOOKUP($C45,'U13'!$AF$6:$AG$49,2,0)),MAX('U13'!$AE$6:$AE$49)=0,VLOOKUP($C45,'U13'!$AF$6:$AG$49,2,0))),"0")</f>
        <v>0</v>
      </c>
      <c r="G45" s="26" t="b">
        <f>IFERROR(IF(MAX('U15'!$AJ$6:$AJ$50)=0,,IF(ISERROR(VLOOKUP($C45,'U15'!$AK$6:$AL$50,2,0)),MAX('U15'!$AJ$6:$AJ$50)=0,VLOOKUP($C45,'U15'!$AK$6:$AL$50,2,0))),"0")</f>
        <v>0</v>
      </c>
      <c r="H45" s="8">
        <f t="shared" si="5"/>
        <v>0</v>
      </c>
    </row>
    <row r="46" spans="2:8" hidden="1" x14ac:dyDescent="0.25">
      <c r="B46" s="27">
        <f t="shared" si="4"/>
        <v>9</v>
      </c>
      <c r="C46" s="9" t="str">
        <f t="shared" si="6"/>
        <v>BMX Cernay</v>
      </c>
      <c r="D46" s="26" t="str">
        <f>IFERROR(IF(MAX(#REF!)=0,,IF(ISERROR(VLOOKUP($C46,#REF!,2,0)),MAX(#REF!)=0,VLOOKUP($C46,#REF!,2,0))),"0")</f>
        <v>0</v>
      </c>
      <c r="E46" s="26" t="str">
        <f>IFERROR(IF(MAX(#REF!)=0,,IF(ISERROR(VLOOKUP($C46,#REF!,2,0)),MAX(#REF!)=0,VLOOKUP($C46,#REF!,2,0))),"0")</f>
        <v>0</v>
      </c>
      <c r="F46" s="26" t="b">
        <f>IFERROR(IF(MAX('U13'!$AE$6:$AE$49)=0,,IF(ISERROR(VLOOKUP($C46,'U13'!$AF$6:$AG$49,2,0)),MAX('U13'!$AE$6:$AE$49)=0,VLOOKUP($C46,'U13'!$AF$6:$AG$49,2,0))),"0")</f>
        <v>0</v>
      </c>
      <c r="G46" s="26" t="b">
        <f>IFERROR(IF(MAX('U15'!$AJ$6:$AJ$50)=0,,IF(ISERROR(VLOOKUP($C46,'U15'!$AK$6:$AL$50,2,0)),MAX('U15'!$AJ$6:$AJ$50)=0,VLOOKUP($C46,'U15'!$AK$6:$AL$50,2,0))),"0")</f>
        <v>0</v>
      </c>
      <c r="H46" s="8">
        <f t="shared" si="5"/>
        <v>0</v>
      </c>
    </row>
    <row r="47" spans="2:8" hidden="1" x14ac:dyDescent="0.25">
      <c r="B47" s="27">
        <f t="shared" si="4"/>
        <v>9</v>
      </c>
      <c r="C47" s="9" t="str">
        <f t="shared" si="6"/>
        <v>VC Ste Croix En Plaine</v>
      </c>
      <c r="D47" s="26" t="str">
        <f>IFERROR(IF(MAX(#REF!)=0,,IF(ISERROR(VLOOKUP($C47,#REF!,2,0)),MAX(#REF!)=0,VLOOKUP($C47,#REF!,2,0))),"0")</f>
        <v>0</v>
      </c>
      <c r="E47" s="26" t="str">
        <f>IFERROR(IF(MAX(#REF!)=0,,IF(ISERROR(VLOOKUP($C47,#REF!,2,0)),MAX(#REF!)=0,VLOOKUP($C47,#REF!,2,0))),"0")</f>
        <v>0</v>
      </c>
      <c r="F47" s="26" t="b">
        <f>IFERROR(IF(MAX('U13'!$AE$6:$AE$49)=0,,IF(ISERROR(VLOOKUP($C47,'U13'!$AF$6:$AG$49,2,0)),MAX('U13'!$AE$6:$AE$49)=0,VLOOKUP($C47,'U13'!$AF$6:$AG$49,2,0))),"0")</f>
        <v>0</v>
      </c>
      <c r="G47" s="26" t="b">
        <f>IFERROR(IF(MAX('U15'!$AJ$6:$AJ$50)=0,,IF(ISERROR(VLOOKUP($C47,'U15'!$AK$6:$AL$50,2,0)),MAX('U15'!$AJ$6:$AJ$50)=0,VLOOKUP($C47,'U15'!$AK$6:$AL$50,2,0))),"0")</f>
        <v>0</v>
      </c>
      <c r="H47" s="8">
        <f t="shared" si="5"/>
        <v>0</v>
      </c>
    </row>
    <row r="48" spans="2:8" hidden="1" x14ac:dyDescent="0.25">
      <c r="B48" s="27">
        <f t="shared" si="4"/>
        <v>9</v>
      </c>
      <c r="C48" s="9" t="str">
        <f t="shared" si="6"/>
        <v>Molsheim Fun Bike</v>
      </c>
      <c r="D48" s="26" t="str">
        <f>IFERROR(IF(MAX(#REF!)=0,,IF(ISERROR(VLOOKUP($C48,#REF!,2,0)),MAX(#REF!)=0,VLOOKUP($C48,#REF!,2,0))),"0")</f>
        <v>0</v>
      </c>
      <c r="E48" s="26" t="str">
        <f>IFERROR(IF(MAX(#REF!)=0,,IF(ISERROR(VLOOKUP($C48,#REF!,2,0)),MAX(#REF!)=0,VLOOKUP($C48,#REF!,2,0))),"0")</f>
        <v>0</v>
      </c>
      <c r="F48" s="26" t="b">
        <f>IFERROR(IF(MAX('U13'!$AE$6:$AE$49)=0,,IF(ISERROR(VLOOKUP($C48,'U13'!$AF$6:$AG$49,2,0)),MAX('U13'!$AE$6:$AE$49)=0,VLOOKUP($C48,'U13'!$AF$6:$AG$49,2,0))),"0")</f>
        <v>0</v>
      </c>
      <c r="G48" s="26" t="b">
        <f>IFERROR(IF(MAX('U15'!$AJ$6:$AJ$50)=0,,IF(ISERROR(VLOOKUP($C48,'U15'!$AK$6:$AL$50,2,0)),MAX('U15'!$AJ$6:$AJ$50)=0,VLOOKUP($C48,'U15'!$AK$6:$AL$50,2,0))),"0")</f>
        <v>0</v>
      </c>
      <c r="H48" s="8">
        <f t="shared" si="5"/>
        <v>0</v>
      </c>
    </row>
    <row r="49" spans="2:8" hidden="1" x14ac:dyDescent="0.25">
      <c r="B49" s="27">
        <f t="shared" si="4"/>
        <v>9</v>
      </c>
      <c r="C49" s="29" t="s">
        <v>239</v>
      </c>
      <c r="D49" s="8"/>
      <c r="E49" s="8"/>
      <c r="F49" s="8"/>
      <c r="G49" s="8"/>
      <c r="H49" s="8"/>
    </row>
  </sheetData>
  <sortState ref="C15:N22">
    <sortCondition descending="1" ref="N15:N22"/>
  </sortState>
  <mergeCells count="11">
    <mergeCell ref="F5:G5"/>
    <mergeCell ref="B1:N1"/>
    <mergeCell ref="B3:N4"/>
    <mergeCell ref="B5:B6"/>
    <mergeCell ref="B28:H28"/>
    <mergeCell ref="H5:I5"/>
    <mergeCell ref="J5:K5"/>
    <mergeCell ref="L5:M5"/>
    <mergeCell ref="N5:N6"/>
    <mergeCell ref="C5:C6"/>
    <mergeCell ref="D5:E5"/>
  </mergeCells>
  <conditionalFormatting sqref="E30:E48">
    <cfRule type="cellIs" dxfId="11" priority="12" operator="equal">
      <formula>FALSE</formula>
    </cfRule>
  </conditionalFormatting>
  <conditionalFormatting sqref="F30:F48">
    <cfRule type="cellIs" dxfId="10" priority="11" operator="equal">
      <formula>FALSE</formula>
    </cfRule>
  </conditionalFormatting>
  <conditionalFormatting sqref="G30:G48">
    <cfRule type="cellIs" dxfId="9" priority="10" operator="equal">
      <formula>FALSE</formula>
    </cfRule>
  </conditionalFormatting>
  <conditionalFormatting sqref="D30:D48">
    <cfRule type="cellIs" dxfId="8" priority="9" operator="equal">
      <formula>FALSE</formula>
    </cfRule>
  </conditionalFormatting>
  <conditionalFormatting sqref="J7:J27">
    <cfRule type="cellIs" dxfId="7" priority="5" operator="equal">
      <formula>FALSE</formula>
    </cfRule>
  </conditionalFormatting>
  <conditionalFormatting sqref="H7:H26">
    <cfRule type="cellIs" dxfId="6" priority="6" operator="equal">
      <formula>FALSE</formula>
    </cfRule>
  </conditionalFormatting>
  <conditionalFormatting sqref="F7:F26">
    <cfRule type="cellIs" dxfId="5" priority="8" operator="equal">
      <formula>FALSE</formula>
    </cfRule>
  </conditionalFormatting>
  <conditionalFormatting sqref="D7:D26">
    <cfRule type="cellIs" dxfId="4" priority="7" operator="equal">
      <formula>FALSE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workbookViewId="0">
      <selection activeCell="H9" sqref="H9"/>
    </sheetView>
  </sheetViews>
  <sheetFormatPr baseColWidth="10" defaultRowHeight="13.2" x14ac:dyDescent="0.25"/>
  <cols>
    <col min="3" max="3" width="24.5546875" bestFit="1" customWidth="1"/>
  </cols>
  <sheetData>
    <row r="1" spans="1:12" x14ac:dyDescent="0.25">
      <c r="I1" s="4"/>
    </row>
    <row r="2" spans="1:12" ht="30" customHeight="1" x14ac:dyDescent="0.25">
      <c r="B2" s="769" t="s">
        <v>191</v>
      </c>
      <c r="C2" s="770"/>
      <c r="D2" s="770"/>
      <c r="E2" s="770"/>
      <c r="F2" s="770"/>
      <c r="G2" s="770"/>
      <c r="H2" s="771"/>
      <c r="I2" s="49"/>
      <c r="J2" s="46"/>
      <c r="K2" s="46"/>
    </row>
    <row r="3" spans="1:12" ht="30" customHeight="1" x14ac:dyDescent="0.25">
      <c r="B3" s="772"/>
      <c r="C3" s="773"/>
      <c r="D3" s="773"/>
      <c r="E3" s="773"/>
      <c r="F3" s="773"/>
      <c r="G3" s="773"/>
      <c r="H3" s="774"/>
      <c r="I3" s="49"/>
      <c r="J3" s="46"/>
      <c r="K3" s="46"/>
    </row>
    <row r="4" spans="1:12" ht="13.2" customHeight="1" x14ac:dyDescent="0.25">
      <c r="B4" s="48"/>
      <c r="C4" s="45"/>
      <c r="D4" s="53" t="s">
        <v>127</v>
      </c>
      <c r="E4" s="53" t="s">
        <v>126</v>
      </c>
      <c r="F4" s="53" t="s">
        <v>125</v>
      </c>
      <c r="G4" s="53" t="s">
        <v>113</v>
      </c>
      <c r="H4" s="53" t="s">
        <v>132</v>
      </c>
      <c r="I4" s="51"/>
      <c r="J4" s="52"/>
      <c r="K4" s="52"/>
    </row>
    <row r="5" spans="1:12" ht="13.8" x14ac:dyDescent="0.25">
      <c r="B5" s="54">
        <f>RANK(H5,$H$5:$H$25,0)</f>
        <v>1</v>
      </c>
      <c r="C5" s="55" t="s">
        <v>163</v>
      </c>
      <c r="D5" s="42">
        <f>IFERROR(IF(MAX('U9'!AE:AE)=0,,IF(ISERROR(VLOOKUP($C5,'U9'!AF:AG,2,0)),MAX('U9'!AE:AE)=0,VLOOKUP($C5,'U9'!AF:AG,2,0))),"0")</f>
        <v>99</v>
      </c>
      <c r="E5" s="42">
        <f>IFERROR(IF(MAX('U11'!AE:AE)=0,,IF(ISERROR(VLOOKUP($C5,'U11'!AF:AG,2,0)),MAX('U11'!AE:AE)=0,VLOOKUP($C5,'U11'!AF:AG,2,0))),"0")</f>
        <v>93</v>
      </c>
      <c r="F5" s="42">
        <f>IFERROR(IF(MAX('U13'!AE:AE)=0,,IF(ISERROR(VLOOKUP($C5,'U13'!AF:AG,2,0)),MAX('U13'!AE:AE)=0,VLOOKUP($C5,'U13'!AF:AG,2,0))),"0")</f>
        <v>81</v>
      </c>
      <c r="G5" s="42">
        <f>IFERROR(IF(MAX('U15'!AJ:AJ)=0,,IF(ISERROR(VLOOKUP($C5,'U15'!AK:AL,2,0)),MAX('U15'!AJ:AJ)=0,VLOOKUP($C5,'U15'!AK:AL,2,0))),"0")</f>
        <v>92</v>
      </c>
      <c r="H5" s="43">
        <f t="shared" ref="H5:H23" si="0">SUM(D5:G5)</f>
        <v>365</v>
      </c>
      <c r="I5" s="50"/>
      <c r="J5" s="47">
        <f t="shared" ref="J5:J23" si="1">IFERROR(LARGE(D5:G5,1)," ")</f>
        <v>99</v>
      </c>
      <c r="K5" s="47">
        <f t="shared" ref="K5:K23" si="2">IFERROR(LARGE(D5:G5,2),"")</f>
        <v>93</v>
      </c>
      <c r="L5" s="30"/>
    </row>
    <row r="6" spans="1:12" ht="13.8" x14ac:dyDescent="0.25">
      <c r="A6" s="30"/>
      <c r="B6" s="27">
        <f>RANK(H6,$H$5:$H$25,0)</f>
        <v>2</v>
      </c>
      <c r="C6" s="56" t="s">
        <v>155</v>
      </c>
      <c r="D6" s="42">
        <f>IFERROR(IF(MAX('U9'!AE:AE)=0,,IF(ISERROR(VLOOKUP($C6,'U9'!AF:AG,2,0)),MAX('U9'!AE:AE)=0,VLOOKUP($C6,'U9'!AF:AG,2,0))),"0")</f>
        <v>93</v>
      </c>
      <c r="E6" s="42">
        <f>IFERROR(IF(MAX('U11'!AE:AE)=0,,IF(ISERROR(VLOOKUP($C6,'U11'!AF:AG,2,0)),MAX('U11'!AE:AE)=0,VLOOKUP($C6,'U11'!AF:AG,2,0))),"0")</f>
        <v>64</v>
      </c>
      <c r="F6" s="42">
        <f>IFERROR(IF(MAX('U13'!AE:AE)=0,,IF(ISERROR(VLOOKUP($C6,'U13'!AF:AG,2,0)),MAX('U13'!AE:AE)=0,VLOOKUP($C6,'U13'!AF:AG,2,0))),"0")</f>
        <v>93</v>
      </c>
      <c r="G6" s="42">
        <f>IFERROR(IF(MAX('U15'!AJ:AJ)=0,,IF(ISERROR(VLOOKUP($C6,'U15'!AK:AL,2,0)),MAX('U15'!AJ:AJ)=0,VLOOKUP($C6,'U15'!AK:AL,2,0))),"0")</f>
        <v>73</v>
      </c>
      <c r="H6" s="44">
        <f t="shared" si="0"/>
        <v>323</v>
      </c>
      <c r="I6" s="30"/>
      <c r="J6" s="37">
        <f t="shared" si="1"/>
        <v>93</v>
      </c>
      <c r="K6" s="37">
        <f t="shared" si="2"/>
        <v>93</v>
      </c>
      <c r="L6" s="30"/>
    </row>
    <row r="7" spans="1:12" ht="13.8" x14ac:dyDescent="0.25">
      <c r="A7" s="30"/>
      <c r="B7" s="27">
        <f>RANK(H7,$H$5:$H$25,0)</f>
        <v>3</v>
      </c>
      <c r="C7" s="56" t="s">
        <v>158</v>
      </c>
      <c r="D7" s="42">
        <f>IFERROR(IF(MAX('U9'!AE:AE)=0,,IF(ISERROR(VLOOKUP($C7,'U9'!AF:AG,2,0)),MAX('U9'!AE:AE)=0,VLOOKUP($C7,'U9'!AF:AG,2,0))),"0")</f>
        <v>96</v>
      </c>
      <c r="E7" s="42">
        <f>IFERROR(IF(MAX('U11'!AE:AE)=0,,IF(ISERROR(VLOOKUP($C7,'U11'!AF:AG,2,0)),MAX('U11'!AE:AE)=0,VLOOKUP($C7,'U11'!AF:AG,2,0))),"0")</f>
        <v>97</v>
      </c>
      <c r="F7" s="42">
        <f>IFERROR(IF(MAX('U13'!AE:AE)=0,,IF(ISERROR(VLOOKUP($C7,'U13'!AF:AG,2,0)),MAX('U13'!AE:AE)=0,VLOOKUP($C7,'U13'!AF:AG,2,0))),"0")</f>
        <v>85</v>
      </c>
      <c r="G7" s="42" t="b">
        <f>IFERROR(IF(MAX('U15'!AJ:AJ)=0,,IF(ISERROR(VLOOKUP($C7,'U15'!AK:AL,2,0)),MAX('U15'!AJ:AJ)=0,VLOOKUP($C7,'U15'!AK:AL,2,0))),"0")</f>
        <v>0</v>
      </c>
      <c r="H7" s="44">
        <f t="shared" si="0"/>
        <v>278</v>
      </c>
      <c r="I7" s="30"/>
      <c r="J7" s="37">
        <f t="shared" si="1"/>
        <v>97</v>
      </c>
      <c r="K7" s="37">
        <f t="shared" si="2"/>
        <v>96</v>
      </c>
      <c r="L7" s="30"/>
    </row>
    <row r="8" spans="1:12" ht="13.8" x14ac:dyDescent="0.25">
      <c r="A8" s="30"/>
      <c r="B8" s="27">
        <v>7</v>
      </c>
      <c r="C8" s="56" t="s">
        <v>149</v>
      </c>
      <c r="D8" s="42">
        <f>IFERROR(IF(MAX('U9'!AE:AE)=0,,IF(ISERROR(VLOOKUP($C8,'U9'!AF:AG,2,0)),MAX('U9'!AE:AE)=0,VLOOKUP($C8,'U9'!AF:AG,2,0))),"0")</f>
        <v>97</v>
      </c>
      <c r="E8" s="42">
        <f>IFERROR(IF(MAX('U11'!AE:AE)=0,,IF(ISERROR(VLOOKUP($C8,'U11'!AF:AG,2,0)),MAX('U11'!AE:AE)=0,VLOOKUP($C8,'U11'!AF:AG,2,0))),"0")</f>
        <v>90</v>
      </c>
      <c r="F8" s="42" t="b">
        <f>IFERROR(IF(MAX('U13'!AE:AE)=0,,IF(ISERROR(VLOOKUP($C8,'U13'!AF:AG,2,0)),MAX('U13'!AE:AE)=0,VLOOKUP($C8,'U13'!AF:AG,2,0))),"0")</f>
        <v>0</v>
      </c>
      <c r="G8" s="42">
        <f>IFERROR(IF(MAX('U15'!AJ:AJ)=0,,IF(ISERROR(VLOOKUP($C8,'U15'!AK:AL,2,0)),MAX('U15'!AJ:AJ)=0,VLOOKUP($C8,'U15'!AK:AL,2,0))),"0")</f>
        <v>81</v>
      </c>
      <c r="H8" s="44">
        <f t="shared" si="0"/>
        <v>268</v>
      </c>
      <c r="I8" s="30"/>
      <c r="J8" s="37">
        <f t="shared" si="1"/>
        <v>97</v>
      </c>
      <c r="K8" s="37">
        <f t="shared" si="2"/>
        <v>90</v>
      </c>
      <c r="L8" s="30"/>
    </row>
    <row r="9" spans="1:12" ht="13.8" x14ac:dyDescent="0.25">
      <c r="A9" s="30"/>
      <c r="B9" s="27">
        <f t="shared" ref="B9:B23" si="3">RANK(H9,$H$5:$H$25,0)</f>
        <v>5</v>
      </c>
      <c r="C9" s="56" t="s">
        <v>123</v>
      </c>
      <c r="D9" s="42">
        <f>IFERROR(IF(MAX('U9'!AE:AE)=0,,IF(ISERROR(VLOOKUP($C9,'U9'!AF:AG,2,0)),MAX('U9'!AE:AE)=0,VLOOKUP($C9,'U9'!AF:AG,2,0))),"0")</f>
        <v>95</v>
      </c>
      <c r="E9" s="42" t="b">
        <f>IFERROR(IF(MAX('U11'!AE:AE)=0,,IF(ISERROR(VLOOKUP($C9,'U11'!AF:AG,2,0)),MAX('U11'!AE:AE)=0,VLOOKUP($C9,'U11'!AF:AG,2,0))),"0")</f>
        <v>0</v>
      </c>
      <c r="F9" s="42">
        <f>IFERROR(IF(MAX('U13'!AE:AE)=0,,IF(ISERROR(VLOOKUP($C9,'U13'!AF:AG,2,0)),MAX('U13'!AE:AE)=0,VLOOKUP($C9,'U13'!AF:AG,2,0))),"0")</f>
        <v>91</v>
      </c>
      <c r="G9" s="42" t="b">
        <f>IFERROR(IF(MAX('U15'!AJ:AJ)=0,,IF(ISERROR(VLOOKUP($C9,'U15'!AK:AL,2,0)),MAX('U15'!AJ:AJ)=0,VLOOKUP($C9,'U15'!AK:AL,2,0))),"0")</f>
        <v>0</v>
      </c>
      <c r="H9" s="44">
        <f t="shared" si="0"/>
        <v>186</v>
      </c>
      <c r="I9" s="30"/>
      <c r="J9" s="37">
        <f t="shared" si="1"/>
        <v>95</v>
      </c>
      <c r="K9" s="37">
        <f t="shared" si="2"/>
        <v>91</v>
      </c>
      <c r="L9" s="30"/>
    </row>
    <row r="10" spans="1:12" ht="13.8" x14ac:dyDescent="0.25">
      <c r="A10" s="30"/>
      <c r="B10" s="27">
        <f t="shared" si="3"/>
        <v>6</v>
      </c>
      <c r="C10" s="56" t="s">
        <v>122</v>
      </c>
      <c r="D10" s="42" t="b">
        <f>IFERROR(IF(MAX('U9'!AE:AE)=0,,IF(ISERROR(VLOOKUP($C10,'U9'!AF:AG,2,0)),MAX('U9'!AE:AE)=0,VLOOKUP($C10,'U9'!AF:AG,2,0))),"0")</f>
        <v>0</v>
      </c>
      <c r="E10" s="42">
        <f>IFERROR(IF(MAX('U11'!AE:AE)=0,,IF(ISERROR(VLOOKUP($C10,'U11'!AF:AG,2,0)),MAX('U11'!AE:AE)=0,VLOOKUP($C10,'U11'!AF:AG,2,0))),"0")</f>
        <v>92</v>
      </c>
      <c r="F10" s="42">
        <f>IFERROR(IF(MAX('U13'!AE:AE)=0,,IF(ISERROR(VLOOKUP($C10,'U13'!AF:AG,2,0)),MAX('U13'!AE:AE)=0,VLOOKUP($C10,'U13'!AF:AG,2,0))),"0")</f>
        <v>77</v>
      </c>
      <c r="G10" s="42" t="b">
        <f>IFERROR(IF(MAX('U15'!AJ:AJ)=0,,IF(ISERROR(VLOOKUP($C10,'U15'!AK:AL,2,0)),MAX('U15'!AJ:AJ)=0,VLOOKUP($C10,'U15'!AK:AL,2,0))),"0")</f>
        <v>0</v>
      </c>
      <c r="H10" s="44">
        <f t="shared" si="0"/>
        <v>169</v>
      </c>
      <c r="I10" s="30"/>
      <c r="J10" s="37">
        <f t="shared" si="1"/>
        <v>92</v>
      </c>
      <c r="K10" s="37">
        <f t="shared" si="2"/>
        <v>77</v>
      </c>
      <c r="L10" s="30"/>
    </row>
    <row r="11" spans="1:12" ht="13.8" x14ac:dyDescent="0.25">
      <c r="A11" s="30"/>
      <c r="B11" s="27">
        <f t="shared" si="3"/>
        <v>7</v>
      </c>
      <c r="C11" s="56" t="s">
        <v>121</v>
      </c>
      <c r="D11" s="42" t="b">
        <f>IFERROR(IF(MAX('U9'!AE:AE)=0,,IF(ISERROR(VLOOKUP($C11,'U9'!AF:AG,2,0)),MAX('U9'!AE:AE)=0,VLOOKUP($C11,'U9'!AF:AG,2,0))),"0")</f>
        <v>0</v>
      </c>
      <c r="E11" s="42">
        <f>IFERROR(IF(MAX('U11'!AE:AE)=0,,IF(ISERROR(VLOOKUP($C11,'U11'!AF:AG,2,0)),MAX('U11'!AE:AE)=0,VLOOKUP($C11,'U11'!AF:AG,2,0))),"0")</f>
        <v>91</v>
      </c>
      <c r="F11" s="42" t="b">
        <f>IFERROR(IF(MAX('U13'!AE:AE)=0,,IF(ISERROR(VLOOKUP($C11,'U13'!AF:AG,2,0)),MAX('U13'!AE:AE)=0,VLOOKUP($C11,'U13'!AF:AG,2,0))),"0")</f>
        <v>0</v>
      </c>
      <c r="G11" s="42" t="b">
        <f>IFERROR(IF(MAX('U15'!AJ:AJ)=0,,IF(ISERROR(VLOOKUP($C11,'U15'!AK:AL,2,0)),MAX('U15'!AJ:AJ)=0,VLOOKUP($C11,'U15'!AK:AL,2,0))),"0")</f>
        <v>0</v>
      </c>
      <c r="H11" s="44">
        <f t="shared" si="0"/>
        <v>91</v>
      </c>
      <c r="I11" s="30"/>
      <c r="J11" s="37">
        <f t="shared" si="1"/>
        <v>91</v>
      </c>
      <c r="K11" s="37" t="str">
        <f t="shared" si="2"/>
        <v/>
      </c>
      <c r="L11" s="30"/>
    </row>
    <row r="12" spans="1:12" ht="13.8" x14ac:dyDescent="0.25">
      <c r="A12" s="30"/>
      <c r="B12" s="27">
        <f t="shared" si="3"/>
        <v>8</v>
      </c>
      <c r="C12" s="34" t="s">
        <v>170</v>
      </c>
      <c r="D12" s="42" t="b">
        <f>IFERROR(IF(MAX('U9'!AE:AE)=0,,IF(ISERROR(VLOOKUP($C12,'U9'!AF:AG,2,0)),MAX('U9'!AE:AE)=0,VLOOKUP($C12,'U9'!AF:AG,2,0))),"0")</f>
        <v>0</v>
      </c>
      <c r="E12" s="42" t="b">
        <f>IFERROR(IF(MAX('U11'!AE:AE)=0,,IF(ISERROR(VLOOKUP($C12,'U11'!AF:AG,2,0)),MAX('U11'!AE:AE)=0,VLOOKUP($C12,'U11'!AF:AG,2,0))),"0")</f>
        <v>0</v>
      </c>
      <c r="F12" s="42" t="b">
        <f>IFERROR(IF(MAX('U13'!AE:AE)=0,,IF(ISERROR(VLOOKUP($C12,'U13'!AF:AG,2,0)),MAX('U13'!AE:AE)=0,VLOOKUP($C12,'U13'!AF:AG,2,0))),"0")</f>
        <v>0</v>
      </c>
      <c r="G12" s="42">
        <f>IFERROR(IF(MAX('U15'!AJ:AJ)=0,,IF(ISERROR(VLOOKUP($C12,'U15'!AK:AL,2,0)),MAX('U15'!AJ:AJ)=0,VLOOKUP($C12,'U15'!AK:AL,2,0))),"0")</f>
        <v>77</v>
      </c>
      <c r="H12" s="44">
        <f t="shared" si="0"/>
        <v>77</v>
      </c>
      <c r="I12" s="30"/>
      <c r="J12" s="37">
        <f t="shared" si="1"/>
        <v>77</v>
      </c>
      <c r="K12" s="37" t="str">
        <f t="shared" si="2"/>
        <v/>
      </c>
      <c r="L12" s="30"/>
    </row>
    <row r="13" spans="1:12" ht="13.8" x14ac:dyDescent="0.25">
      <c r="A13" s="30"/>
      <c r="B13" s="27">
        <f t="shared" si="3"/>
        <v>9</v>
      </c>
      <c r="C13" s="34" t="s">
        <v>164</v>
      </c>
      <c r="D13" s="42" t="b">
        <f>IFERROR(IF(MAX('U9'!AE:AE)=0,,IF(ISERROR(VLOOKUP($C13,'U9'!AF:AG,2,0)),MAX('U9'!AE:AE)=0,VLOOKUP($C13,'U9'!AF:AG,2,0))),"0")</f>
        <v>0</v>
      </c>
      <c r="E13" s="42" t="b">
        <f>IFERROR(IF(MAX('U11'!AE:AE)=0,,IF(ISERROR(VLOOKUP($C13,'U11'!AF:AG,2,0)),MAX('U11'!AE:AE)=0,VLOOKUP($C13,'U11'!AF:AG,2,0))),"0")</f>
        <v>0</v>
      </c>
      <c r="F13" s="42">
        <f>IFERROR(IF(MAX('U13'!AE:AE)=0,,IF(ISERROR(VLOOKUP($C13,'U13'!AF:AG,2,0)),MAX('U13'!AE:AE)=0,VLOOKUP($C13,'U13'!AF:AG,2,0))),"0")</f>
        <v>75</v>
      </c>
      <c r="G13" s="42" t="b">
        <f>IFERROR(IF(MAX('U15'!AJ:AJ)=0,,IF(ISERROR(VLOOKUP($C13,'U15'!AK:AL,2,0)),MAX('U15'!AJ:AJ)=0,VLOOKUP($C13,'U15'!AK:AL,2,0))),"0")</f>
        <v>0</v>
      </c>
      <c r="H13" s="44">
        <f t="shared" si="0"/>
        <v>75</v>
      </c>
      <c r="I13" s="30"/>
      <c r="J13" s="37">
        <f t="shared" si="1"/>
        <v>75</v>
      </c>
      <c r="K13" s="37" t="str">
        <f t="shared" si="2"/>
        <v/>
      </c>
      <c r="L13" s="30"/>
    </row>
    <row r="14" spans="1:12" ht="13.8" x14ac:dyDescent="0.25">
      <c r="A14" s="30"/>
      <c r="B14" s="27">
        <f t="shared" si="3"/>
        <v>10</v>
      </c>
      <c r="C14" s="34" t="s">
        <v>180</v>
      </c>
      <c r="D14" s="42" t="b">
        <f>IFERROR(IF(MAX('U9'!AE:AE)=0,,IF(ISERROR(VLOOKUP($C14,'U9'!AF:AG,2,0)),MAX('U9'!AE:AE)=0,VLOOKUP($C14,'U9'!AF:AG,2,0))),"0")</f>
        <v>0</v>
      </c>
      <c r="E14" s="42" t="b">
        <f>IFERROR(IF(MAX('U11'!AE:AE)=0,,IF(ISERROR(VLOOKUP($C14,'U11'!AF:AG,2,0)),MAX('U11'!AE:AE)=0,VLOOKUP($C14,'U11'!AF:AG,2,0))),"0")</f>
        <v>0</v>
      </c>
      <c r="F14" s="42" t="b">
        <f>IFERROR(IF(MAX('U13'!AE:AE)=0,,IF(ISERROR(VLOOKUP($C14,'U13'!AF:AG,2,0)),MAX('U13'!AE:AE)=0,VLOOKUP($C14,'U13'!AF:AG,2,0))),"0")</f>
        <v>0</v>
      </c>
      <c r="G14" s="42" t="b">
        <f>IFERROR(IF(MAX('U15'!AJ:AJ)=0,,IF(ISERROR(VLOOKUP($C14,'U15'!AK:AL,2,0)),MAX('U15'!AJ:AJ)=0,VLOOKUP($C14,'U15'!AK:AL,2,0))),"0")</f>
        <v>0</v>
      </c>
      <c r="H14" s="44">
        <f t="shared" si="0"/>
        <v>0</v>
      </c>
      <c r="I14" s="30"/>
      <c r="J14" s="37" t="str">
        <f t="shared" si="1"/>
        <v xml:space="preserve"> </v>
      </c>
      <c r="K14" s="37" t="str">
        <f t="shared" si="2"/>
        <v/>
      </c>
      <c r="L14" s="30"/>
    </row>
    <row r="15" spans="1:12" ht="13.8" x14ac:dyDescent="0.25">
      <c r="A15" s="30"/>
      <c r="B15" s="27">
        <f t="shared" si="3"/>
        <v>10</v>
      </c>
      <c r="C15" s="56" t="s">
        <v>124</v>
      </c>
      <c r="D15" s="42" t="b">
        <f>IFERROR(IF(MAX('U9'!AE:AE)=0,,IF(ISERROR(VLOOKUP($C15,'U9'!AF:AG,2,0)),MAX('U9'!AE:AE)=0,VLOOKUP($C15,'U9'!AF:AG,2,0))),"0")</f>
        <v>0</v>
      </c>
      <c r="E15" s="42" t="b">
        <f>IFERROR(IF(MAX('U11'!AE:AE)=0,,IF(ISERROR(VLOOKUP($C15,'U11'!AF:AG,2,0)),MAX('U11'!AE:AE)=0,VLOOKUP($C15,'U11'!AF:AG,2,0))),"0")</f>
        <v>0</v>
      </c>
      <c r="F15" s="42" t="b">
        <f>IFERROR(IF(MAX('U13'!AE:AE)=0,,IF(ISERROR(VLOOKUP($C15,'U13'!AF:AG,2,0)),MAX('U13'!AE:AE)=0,VLOOKUP($C15,'U13'!AF:AG,2,0))),"0")</f>
        <v>0</v>
      </c>
      <c r="G15" s="42" t="b">
        <f>IFERROR(IF(MAX('U15'!AJ:AJ)=0,,IF(ISERROR(VLOOKUP($C15,'U15'!AK:AL,2,0)),MAX('U15'!AJ:AJ)=0,VLOOKUP($C15,'U15'!AK:AL,2,0))),"0")</f>
        <v>0</v>
      </c>
      <c r="H15" s="44">
        <f t="shared" si="0"/>
        <v>0</v>
      </c>
      <c r="I15" s="30"/>
      <c r="J15" s="37" t="str">
        <f t="shared" si="1"/>
        <v xml:space="preserve"> </v>
      </c>
      <c r="K15" s="37" t="str">
        <f t="shared" si="2"/>
        <v/>
      </c>
      <c r="L15" s="30"/>
    </row>
    <row r="16" spans="1:12" ht="13.8" x14ac:dyDescent="0.25">
      <c r="A16" s="30"/>
      <c r="B16" s="27">
        <f t="shared" si="3"/>
        <v>10</v>
      </c>
      <c r="C16" s="56" t="s">
        <v>159</v>
      </c>
      <c r="D16" s="42" t="b">
        <f>IFERROR(IF(MAX('U9'!AE:AE)=0,,IF(ISERROR(VLOOKUP($C16,'U9'!AF:AG,2,0)),MAX('U9'!AE:AE)=0,VLOOKUP($C16,'U9'!AF:AG,2,0))),"0")</f>
        <v>0</v>
      </c>
      <c r="E16" s="42" t="b">
        <f>IFERROR(IF(MAX('U11'!AE:AE)=0,,IF(ISERROR(VLOOKUP($C16,'U11'!AF:AG,2,0)),MAX('U11'!AE:AE)=0,VLOOKUP($C16,'U11'!AF:AG,2,0))),"0")</f>
        <v>0</v>
      </c>
      <c r="F16" s="42" t="b">
        <f>IFERROR(IF(MAX('U13'!AE:AE)=0,,IF(ISERROR(VLOOKUP($C16,'U13'!AF:AG,2,0)),MAX('U13'!AE:AE)=0,VLOOKUP($C16,'U13'!AF:AG,2,0))),"0")</f>
        <v>0</v>
      </c>
      <c r="G16" s="42" t="b">
        <f>IFERROR(IF(MAX('U15'!AJ:AJ)=0,,IF(ISERROR(VLOOKUP($C16,'U15'!AK:AL,2,0)),MAX('U15'!AJ:AJ)=0,VLOOKUP($C16,'U15'!AK:AL,2,0))),"0")</f>
        <v>0</v>
      </c>
      <c r="H16" s="44">
        <f t="shared" si="0"/>
        <v>0</v>
      </c>
      <c r="I16" s="30"/>
      <c r="J16" s="37" t="str">
        <f t="shared" si="1"/>
        <v xml:space="preserve"> </v>
      </c>
      <c r="K16" s="37" t="str">
        <f t="shared" si="2"/>
        <v/>
      </c>
      <c r="L16" s="30"/>
    </row>
    <row r="17" spans="1:12" ht="13.8" x14ac:dyDescent="0.25">
      <c r="A17" s="30"/>
      <c r="B17" s="27">
        <f t="shared" si="3"/>
        <v>10</v>
      </c>
      <c r="C17" s="56" t="s">
        <v>151</v>
      </c>
      <c r="D17" s="42" t="b">
        <f>IFERROR(IF(MAX('U9'!AE:AE)=0,,IF(ISERROR(VLOOKUP($C17,'U9'!AF:AG,2,0)),MAX('U9'!AE:AE)=0,VLOOKUP($C17,'U9'!AF:AG,2,0))),"0")</f>
        <v>0</v>
      </c>
      <c r="E17" s="42" t="b">
        <f>IFERROR(IF(MAX('U11'!AE:AE)=0,,IF(ISERROR(VLOOKUP($C17,'U11'!AF:AG,2,0)),MAX('U11'!AE:AE)=0,VLOOKUP($C17,'U11'!AF:AG,2,0))),"0")</f>
        <v>0</v>
      </c>
      <c r="F17" s="42" t="b">
        <f>IFERROR(IF(MAX('U13'!AE:AE)=0,,IF(ISERROR(VLOOKUP($C17,'U13'!AF:AG,2,0)),MAX('U13'!AE:AE)=0,VLOOKUP($C17,'U13'!AF:AG,2,0))),"0")</f>
        <v>0</v>
      </c>
      <c r="G17" s="42" t="b">
        <f>IFERROR(IF(MAX('U15'!AJ:AJ)=0,,IF(ISERROR(VLOOKUP($C17,'U15'!AK:AL,2,0)),MAX('U15'!AJ:AJ)=0,VLOOKUP($C17,'U15'!AK:AL,2,0))),"0")</f>
        <v>0</v>
      </c>
      <c r="H17" s="44">
        <f t="shared" si="0"/>
        <v>0</v>
      </c>
      <c r="I17" s="30"/>
      <c r="J17" s="37" t="str">
        <f t="shared" si="1"/>
        <v xml:space="preserve"> </v>
      </c>
      <c r="K17" s="37" t="str">
        <f t="shared" si="2"/>
        <v/>
      </c>
      <c r="L17" s="30"/>
    </row>
    <row r="18" spans="1:12" ht="13.8" x14ac:dyDescent="0.25">
      <c r="A18" s="30"/>
      <c r="B18" s="27">
        <f t="shared" si="3"/>
        <v>10</v>
      </c>
      <c r="C18" s="56" t="s">
        <v>150</v>
      </c>
      <c r="D18" s="42" t="b">
        <f>IFERROR(IF(MAX('U9'!AE:AE)=0,,IF(ISERROR(VLOOKUP($C18,'U9'!AF:AG,2,0)),MAX('U9'!AE:AE)=0,VLOOKUP($C18,'U9'!AF:AG,2,0))),"0")</f>
        <v>0</v>
      </c>
      <c r="E18" s="42" t="b">
        <f>IFERROR(IF(MAX('U11'!AE:AE)=0,,IF(ISERROR(VLOOKUP($C18,'U11'!AF:AG,2,0)),MAX('U11'!AE:AE)=0,VLOOKUP($C18,'U11'!AF:AG,2,0))),"0")</f>
        <v>0</v>
      </c>
      <c r="F18" s="42" t="b">
        <f>IFERROR(IF(MAX('U13'!AE:AE)=0,,IF(ISERROR(VLOOKUP($C18,'U13'!AF:AG,2,0)),MAX('U13'!AE:AE)=0,VLOOKUP($C18,'U13'!AF:AG,2,0))),"0")</f>
        <v>0</v>
      </c>
      <c r="G18" s="42" t="b">
        <f>IFERROR(IF(MAX('U15'!AJ:AJ)=0,,IF(ISERROR(VLOOKUP($C18,'U15'!AK:AL,2,0)),MAX('U15'!AJ:AJ)=0,VLOOKUP($C18,'U15'!AK:AL,2,0))),"0")</f>
        <v>0</v>
      </c>
      <c r="H18" s="44">
        <f t="shared" si="0"/>
        <v>0</v>
      </c>
      <c r="I18" s="30"/>
      <c r="J18" s="37" t="str">
        <f t="shared" si="1"/>
        <v xml:space="preserve"> </v>
      </c>
      <c r="K18" s="37" t="str">
        <f t="shared" si="2"/>
        <v/>
      </c>
      <c r="L18" s="30"/>
    </row>
    <row r="19" spans="1:12" ht="13.8" x14ac:dyDescent="0.25">
      <c r="A19" s="30"/>
      <c r="B19" s="27">
        <f t="shared" si="3"/>
        <v>10</v>
      </c>
      <c r="C19" s="56" t="s">
        <v>157</v>
      </c>
      <c r="D19" s="42" t="b">
        <f>IFERROR(IF(MAX('U9'!AE:AE)=0,,IF(ISERROR(VLOOKUP($C19,'U9'!AF:AG,2,0)),MAX('U9'!AE:AE)=0,VLOOKUP($C19,'U9'!AF:AG,2,0))),"0")</f>
        <v>0</v>
      </c>
      <c r="E19" s="42" t="b">
        <f>IFERROR(IF(MAX('U11'!AE:AE)=0,,IF(ISERROR(VLOOKUP($C19,'U11'!AF:AG,2,0)),MAX('U11'!AE:AE)=0,VLOOKUP($C19,'U11'!AF:AG,2,0))),"0")</f>
        <v>0</v>
      </c>
      <c r="F19" s="42" t="b">
        <f>IFERROR(IF(MAX('U13'!AE:AE)=0,,IF(ISERROR(VLOOKUP($C19,'U13'!AF:AG,2,0)),MAX('U13'!AE:AE)=0,VLOOKUP($C19,'U13'!AF:AG,2,0))),"0")</f>
        <v>0</v>
      </c>
      <c r="G19" s="42" t="b">
        <f>IFERROR(IF(MAX('U15'!AJ:AJ)=0,,IF(ISERROR(VLOOKUP($C19,'U15'!AK:AL,2,0)),MAX('U15'!AJ:AJ)=0,VLOOKUP($C19,'U15'!AK:AL,2,0))),"0")</f>
        <v>0</v>
      </c>
      <c r="H19" s="44">
        <f t="shared" si="0"/>
        <v>0</v>
      </c>
      <c r="I19" s="30"/>
      <c r="J19" s="37" t="str">
        <f t="shared" si="1"/>
        <v xml:space="preserve"> </v>
      </c>
      <c r="K19" s="37" t="str">
        <f t="shared" si="2"/>
        <v/>
      </c>
      <c r="L19" s="30"/>
    </row>
    <row r="20" spans="1:12" ht="13.8" x14ac:dyDescent="0.25">
      <c r="A20" s="30"/>
      <c r="B20" s="27">
        <f t="shared" si="3"/>
        <v>10</v>
      </c>
      <c r="C20" s="56" t="s">
        <v>397</v>
      </c>
      <c r="D20" s="42" t="b">
        <f>IFERROR(IF(MAX('U9'!AE:AE)=0,,IF(ISERROR(VLOOKUP($C20,'U9'!AF:AG,2,0)),MAX('U9'!AE:AE)=0,VLOOKUP($C20,'U9'!AF:AG,2,0))),"0")</f>
        <v>0</v>
      </c>
      <c r="E20" s="42" t="b">
        <f>IFERROR(IF(MAX('U11'!AE:AE)=0,,IF(ISERROR(VLOOKUP($C20,'U11'!AF:AG,2,0)),MAX('U11'!AE:AE)=0,VLOOKUP($C20,'U11'!AF:AG,2,0))),"0")</f>
        <v>0</v>
      </c>
      <c r="F20" s="42" t="b">
        <f>IFERROR(IF(MAX('U13'!AE:AE)=0,,IF(ISERROR(VLOOKUP($C20,'U13'!AF:AG,2,0)),MAX('U13'!AE:AE)=0,VLOOKUP($C20,'U13'!AF:AG,2,0))),"0")</f>
        <v>0</v>
      </c>
      <c r="G20" s="42" t="b">
        <f>IFERROR(IF(MAX('U15'!AJ:AJ)=0,,IF(ISERROR(VLOOKUP($C20,'U15'!AK:AL,2,0)),MAX('U15'!AJ:AJ)=0,VLOOKUP($C20,'U15'!AK:AL,2,0))),"0")</f>
        <v>0</v>
      </c>
      <c r="H20" s="44">
        <f t="shared" si="0"/>
        <v>0</v>
      </c>
      <c r="I20" s="30"/>
      <c r="J20" s="37" t="str">
        <f t="shared" si="1"/>
        <v xml:space="preserve"> </v>
      </c>
      <c r="K20" s="37" t="str">
        <f t="shared" si="2"/>
        <v/>
      </c>
      <c r="L20" s="30"/>
    </row>
    <row r="21" spans="1:12" ht="13.8" x14ac:dyDescent="0.25">
      <c r="A21" s="30"/>
      <c r="B21" s="27">
        <f t="shared" si="3"/>
        <v>10</v>
      </c>
      <c r="C21" s="56" t="s">
        <v>161</v>
      </c>
      <c r="D21" s="42" t="b">
        <f>IFERROR(IF(MAX('U9'!AE:AE)=0,,IF(ISERROR(VLOOKUP($C21,'U9'!AF:AG,2,0)),MAX('U9'!AE:AE)=0,VLOOKUP($C21,'U9'!AF:AG,2,0))),"0")</f>
        <v>0</v>
      </c>
      <c r="E21" s="42" t="b">
        <f>IFERROR(IF(MAX('U11'!AE:AE)=0,,IF(ISERROR(VLOOKUP($C21,'U11'!AF:AG,2,0)),MAX('U11'!AE:AE)=0,VLOOKUP($C21,'U11'!AF:AG,2,0))),"0")</f>
        <v>0</v>
      </c>
      <c r="F21" s="42" t="b">
        <f>IFERROR(IF(MAX('U13'!AE:AE)=0,,IF(ISERROR(VLOOKUP($C21,'U13'!AF:AG,2,0)),MAX('U13'!AE:AE)=0,VLOOKUP($C21,'U13'!AF:AG,2,0))),"0")</f>
        <v>0</v>
      </c>
      <c r="G21" s="42" t="b">
        <f>IFERROR(IF(MAX('U15'!AJ:AJ)=0,,IF(ISERROR(VLOOKUP($C21,'U15'!AK:AL,2,0)),MAX('U15'!AJ:AJ)=0,VLOOKUP($C21,'U15'!AK:AL,2,0))),"0")</f>
        <v>0</v>
      </c>
      <c r="H21" s="44">
        <f t="shared" si="0"/>
        <v>0</v>
      </c>
      <c r="I21" s="30"/>
      <c r="J21" s="37" t="str">
        <f t="shared" si="1"/>
        <v xml:space="preserve"> </v>
      </c>
      <c r="K21" s="37" t="str">
        <f t="shared" si="2"/>
        <v/>
      </c>
      <c r="L21" s="30"/>
    </row>
    <row r="22" spans="1:12" ht="13.8" x14ac:dyDescent="0.25">
      <c r="A22" s="30"/>
      <c r="B22" s="27">
        <f t="shared" si="3"/>
        <v>10</v>
      </c>
      <c r="C22" s="34" t="s">
        <v>175</v>
      </c>
      <c r="D22" s="42" t="b">
        <f>IFERROR(IF(MAX('U9'!AE:AE)=0,,IF(ISERROR(VLOOKUP($C22,'U9'!AF:AG,2,0)),MAX('U9'!AE:AE)=0,VLOOKUP($C22,'U9'!AF:AG,2,0))),"0")</f>
        <v>0</v>
      </c>
      <c r="E22" s="42" t="b">
        <f>IFERROR(IF(MAX('U11'!AE:AE)=0,,IF(ISERROR(VLOOKUP($C22,'U11'!AF:AG,2,0)),MAX('U11'!AE:AE)=0,VLOOKUP($C22,'U11'!AF:AG,2,0))),"0")</f>
        <v>0</v>
      </c>
      <c r="F22" s="42" t="b">
        <f>IFERROR(IF(MAX('U13'!AE:AE)=0,,IF(ISERROR(VLOOKUP($C22,'U13'!AF:AG,2,0)),MAX('U13'!AE:AE)=0,VLOOKUP($C22,'U13'!AF:AG,2,0))),"0")</f>
        <v>0</v>
      </c>
      <c r="G22" s="42" t="b">
        <f>IFERROR(IF(MAX('U15'!AJ:AJ)=0,,IF(ISERROR(VLOOKUP($C22,'U15'!AK:AL,2,0)),MAX('U15'!AJ:AJ)=0,VLOOKUP($C22,'U15'!AK:AL,2,0))),"0")</f>
        <v>0</v>
      </c>
      <c r="H22" s="44">
        <f t="shared" si="0"/>
        <v>0</v>
      </c>
      <c r="I22" s="30"/>
      <c r="J22" s="37" t="str">
        <f t="shared" si="1"/>
        <v xml:space="preserve"> </v>
      </c>
      <c r="K22" s="37" t="str">
        <f t="shared" si="2"/>
        <v/>
      </c>
      <c r="L22" s="30"/>
    </row>
    <row r="23" spans="1:12" x14ac:dyDescent="0.25">
      <c r="A23" s="30"/>
      <c r="B23" s="27">
        <f t="shared" si="3"/>
        <v>10</v>
      </c>
      <c r="C23" s="29" t="s">
        <v>221</v>
      </c>
      <c r="D23" s="42" t="b">
        <f>IFERROR(IF(MAX('U9'!AE:AE)=0,,IF(ISERROR(VLOOKUP($C23,'U9'!AF:AG,2,0)),MAX('U9'!AE:AE)=0,VLOOKUP($C23,'U9'!AF:AG,2,0))),"0")</f>
        <v>0</v>
      </c>
      <c r="E23" s="42" t="b">
        <f>IFERROR(IF(MAX('U11'!AE:AE)=0,,IF(ISERROR(VLOOKUP($C23,'U11'!AF:AG,2,0)),MAX('U11'!AE:AE)=0,VLOOKUP($C23,'U11'!AF:AG,2,0))),"0")</f>
        <v>0</v>
      </c>
      <c r="F23" s="42" t="b">
        <f>IFERROR(IF(MAX('U13'!AE:AE)=0,,IF(ISERROR(VLOOKUP($C23,'U13'!AF:AG,2,0)),MAX('U13'!AE:AE)=0,VLOOKUP($C23,'U13'!AF:AG,2,0))),"0")</f>
        <v>0</v>
      </c>
      <c r="G23" s="42" t="b">
        <f>IFERROR(IF(MAX('U15'!AJ:AJ)=0,,IF(ISERROR(VLOOKUP($C23,'U15'!AK:AL,2,0)),MAX('U15'!AJ:AJ)=0,VLOOKUP($C23,'U15'!AK:AL,2,0))),"0")</f>
        <v>0</v>
      </c>
      <c r="H23" s="44">
        <f t="shared" si="0"/>
        <v>0</v>
      </c>
      <c r="I23" s="30"/>
      <c r="J23" s="37" t="str">
        <f t="shared" si="1"/>
        <v xml:space="preserve"> </v>
      </c>
      <c r="K23" s="37" t="str">
        <f t="shared" si="2"/>
        <v/>
      </c>
      <c r="L23" s="30"/>
    </row>
    <row r="24" spans="1:12" x14ac:dyDescent="0.25">
      <c r="A24" s="30"/>
      <c r="B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x14ac:dyDescent="0.25">
      <c r="A25" s="30"/>
      <c r="B25" s="30"/>
      <c r="D25" s="30"/>
      <c r="E25" s="30"/>
      <c r="F25" s="30"/>
      <c r="G25" s="30"/>
      <c r="H25" s="30"/>
      <c r="I25" s="30"/>
      <c r="J25" s="30"/>
      <c r="K25" s="30"/>
      <c r="L25" s="30"/>
    </row>
  </sheetData>
  <sortState ref="C5:H23">
    <sortCondition descending="1" ref="H5:H23"/>
  </sortState>
  <mergeCells count="1">
    <mergeCell ref="B2:H3"/>
  </mergeCells>
  <conditionalFormatting sqref="E5:E23">
    <cfRule type="cellIs" dxfId="3" priority="16" operator="equal">
      <formula>FALSE</formula>
    </cfRule>
  </conditionalFormatting>
  <conditionalFormatting sqref="F5:F23">
    <cfRule type="cellIs" dxfId="2" priority="15" operator="equal">
      <formula>FALSE</formula>
    </cfRule>
  </conditionalFormatting>
  <conditionalFormatting sqref="G5:G23">
    <cfRule type="cellIs" dxfId="1" priority="14" operator="equal">
      <formula>FALSE</formula>
    </cfRule>
  </conditionalFormatting>
  <conditionalFormatting sqref="D5:D23">
    <cfRule type="cellIs" dxfId="0" priority="1" operator="equal">
      <formula>FALSE</formula>
    </cfRule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Page 1</vt:lpstr>
      <vt:lpstr>Feuil1</vt:lpstr>
      <vt:lpstr>U7</vt:lpstr>
      <vt:lpstr>U9</vt:lpstr>
      <vt:lpstr>U11</vt:lpstr>
      <vt:lpstr>U13</vt:lpstr>
      <vt:lpstr>U15</vt:lpstr>
      <vt:lpstr>Equipes</vt:lpstr>
      <vt:lpstr>Filles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Claude</cp:lastModifiedBy>
  <cp:lastPrinted>2025-10-07T15:22:14Z</cp:lastPrinted>
  <dcterms:created xsi:type="dcterms:W3CDTF">2024-06-24T09:21:44Z</dcterms:created>
  <dcterms:modified xsi:type="dcterms:W3CDTF">2026-05-11T15:52:20Z</dcterms:modified>
</cp:coreProperties>
</file>